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Membership\"/>
    </mc:Choice>
  </mc:AlternateContent>
  <workbookProtection workbookPassword="C4DA" lockStructure="1"/>
  <bookViews>
    <workbookView xWindow="0" yWindow="3300" windowWidth="20490" windowHeight="3855" firstSheet="1" activeTab="18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8">Standings!$A$1:$L$78</definedName>
    <definedName name="_xlnm.Print_Titles" localSheetId="13">P!$2:$2</definedName>
    <definedName name="_xlnm.Print_Titles" localSheetId="20">Totals!$2:$2</definedName>
  </definedNames>
  <calcPr calcId="152511"/>
  <customWorkbookViews>
    <customWorkbookView name="Jesse E Kitson - Personal View" guid="{F02C43EC-1E1F-4F91-8C6E-ACE46B5D7137}" mergeInterval="0" personalView="1" maximized="1" windowWidth="1596" windowHeight="653" activeSheetId="2"/>
  </customWorkbookViews>
</workbook>
</file>

<file path=xl/calcChain.xml><?xml version="1.0" encoding="utf-8"?>
<calcChain xmlns="http://schemas.openxmlformats.org/spreadsheetml/2006/main">
  <c r="BS7" i="14" l="1"/>
  <c r="BN7" i="14"/>
  <c r="BI7" i="14"/>
  <c r="BD7" i="14" l="1"/>
  <c r="I10" i="18" l="1"/>
  <c r="F23" i="21" l="1"/>
  <c r="AJ10" i="16" l="1"/>
  <c r="AO9" i="18" l="1"/>
  <c r="AT9" i="18" s="1"/>
  <c r="AY9" i="18" s="1"/>
  <c r="BD9" i="18" s="1"/>
  <c r="BI9" i="18" s="1"/>
  <c r="BN9" i="18" s="1"/>
  <c r="BS9" i="18" s="1"/>
  <c r="AJ9" i="18"/>
  <c r="C12" i="18"/>
  <c r="I17" i="12" l="1"/>
  <c r="F16" i="12"/>
  <c r="I16" i="12"/>
  <c r="P16" i="12"/>
  <c r="U16" i="12"/>
  <c r="Z16" i="12"/>
  <c r="AE16" i="12" s="1"/>
  <c r="AJ16" i="12" s="1"/>
  <c r="AO16" i="12" s="1"/>
  <c r="AT16" i="12" s="1"/>
  <c r="AY16" i="12" s="1"/>
  <c r="BD16" i="12" s="1"/>
  <c r="BI16" i="12" s="1"/>
  <c r="BN16" i="12" s="1"/>
  <c r="BS16" i="12" s="1"/>
  <c r="G16" i="12" s="1"/>
  <c r="I64" i="15" l="1"/>
  <c r="C75" i="15" l="1"/>
  <c r="Z22" i="19" l="1"/>
  <c r="AE22" i="19" s="1"/>
  <c r="AJ22" i="19" s="1"/>
  <c r="AO22" i="19" s="1"/>
  <c r="AT22" i="19" s="1"/>
  <c r="AY22" i="19" s="1"/>
  <c r="BD22" i="19" s="1"/>
  <c r="BI22" i="19" s="1"/>
  <c r="BN22" i="19" s="1"/>
  <c r="BS22" i="19" s="1"/>
  <c r="U22" i="19"/>
  <c r="P22" i="19"/>
  <c r="P3" i="14" l="1"/>
  <c r="P12" i="19" l="1"/>
  <c r="F20" i="11" l="1"/>
  <c r="P8" i="11" l="1"/>
  <c r="U8" i="11"/>
  <c r="Z8" i="11" s="1"/>
  <c r="AE8" i="11" s="1"/>
  <c r="AJ8" i="11" s="1"/>
  <c r="AO8" i="11" s="1"/>
  <c r="AT8" i="11" s="1"/>
  <c r="AY8" i="11" s="1"/>
  <c r="BD8" i="11" s="1"/>
  <c r="P4" i="6"/>
  <c r="U4" i="6" s="1"/>
  <c r="Z4" i="6" s="1"/>
  <c r="AE4" i="6" s="1"/>
  <c r="AJ4" i="6" s="1"/>
  <c r="AO4" i="6" s="1"/>
  <c r="AT4" i="6" s="1"/>
  <c r="AY4" i="6" s="1"/>
  <c r="P25" i="5"/>
  <c r="U25" i="5" s="1"/>
  <c r="Z25" i="5" s="1"/>
  <c r="AE25" i="5" s="1"/>
  <c r="AJ25" i="5" s="1"/>
  <c r="AO25" i="5" s="1"/>
  <c r="AT25" i="5" s="1"/>
  <c r="AY25" i="5" s="1"/>
  <c r="BD25" i="5" s="1"/>
  <c r="F64" i="15"/>
  <c r="I4" i="8"/>
  <c r="P4" i="8"/>
  <c r="U4" i="8" s="1"/>
  <c r="Z4" i="8" s="1"/>
  <c r="AE4" i="8" s="1"/>
  <c r="I42" i="16" l="1"/>
  <c r="P42" i="16"/>
  <c r="U42" i="16"/>
  <c r="Z42" i="16" s="1"/>
  <c r="AE42" i="16" s="1"/>
  <c r="AJ42" i="16" s="1"/>
  <c r="F36" i="14"/>
  <c r="I34" i="2"/>
  <c r="F42" i="16" l="1"/>
  <c r="I12" i="11"/>
  <c r="I4" i="7"/>
  <c r="J62" i="4" l="1"/>
  <c r="J63" i="4"/>
  <c r="J64" i="4"/>
  <c r="J61" i="4"/>
  <c r="F62" i="4"/>
  <c r="F63" i="4"/>
  <c r="F64" i="4"/>
  <c r="F61" i="4"/>
  <c r="E62" i="4"/>
  <c r="E63" i="4"/>
  <c r="E64" i="4"/>
  <c r="E61" i="4"/>
  <c r="D61" i="4" l="1"/>
  <c r="K61" i="4" s="1"/>
  <c r="D64" i="4"/>
  <c r="K64" i="4" s="1"/>
  <c r="D63" i="4"/>
  <c r="K63" i="4" s="1"/>
  <c r="D62" i="4"/>
  <c r="K62" i="4" s="1"/>
  <c r="AO42" i="16" l="1"/>
  <c r="AT42" i="16" s="1"/>
  <c r="AY42" i="16" s="1"/>
  <c r="BD42" i="16" s="1"/>
  <c r="BI42" i="16" s="1"/>
  <c r="BN42" i="16" s="1"/>
  <c r="BS42" i="16" s="1"/>
  <c r="G42" i="16" s="1"/>
  <c r="H36" i="2" l="1"/>
  <c r="BO35" i="2" l="1"/>
  <c r="BJ35" i="2"/>
  <c r="BE35" i="2"/>
  <c r="AZ35" i="2"/>
  <c r="AU35" i="2"/>
  <c r="AP35" i="2"/>
  <c r="AK35" i="2"/>
  <c r="AF35" i="2"/>
  <c r="AA35" i="2"/>
  <c r="V35" i="2"/>
  <c r="Q35" i="2"/>
  <c r="BP35" i="2"/>
  <c r="BQ35" i="2"/>
  <c r="BR35" i="2"/>
  <c r="BK35" i="2"/>
  <c r="BL35" i="2"/>
  <c r="BM35" i="2"/>
  <c r="BF35" i="2"/>
  <c r="BG35" i="2"/>
  <c r="BH35" i="2"/>
  <c r="BA35" i="2"/>
  <c r="BB35" i="2"/>
  <c r="BC35" i="2"/>
  <c r="AV35" i="2"/>
  <c r="AW35" i="2"/>
  <c r="AX35" i="2"/>
  <c r="AQ35" i="2"/>
  <c r="AR35" i="2"/>
  <c r="AS35" i="2"/>
  <c r="AL35" i="2"/>
  <c r="AM35" i="2"/>
  <c r="AN35" i="2"/>
  <c r="AG35" i="2"/>
  <c r="AH35" i="2"/>
  <c r="AI35" i="2"/>
  <c r="AC35" i="2"/>
  <c r="AD35" i="2"/>
  <c r="AB35" i="2"/>
  <c r="W35" i="2"/>
  <c r="X35" i="2"/>
  <c r="Y35" i="2"/>
  <c r="S35" i="2"/>
  <c r="T35" i="2"/>
  <c r="R35" i="2"/>
  <c r="N35" i="2"/>
  <c r="O35" i="2"/>
  <c r="M35" i="2"/>
  <c r="P34" i="2"/>
  <c r="U34" i="2" s="1"/>
  <c r="Z34" i="2" s="1"/>
  <c r="AE34" i="2" s="1"/>
  <c r="AJ34" i="2" s="1"/>
  <c r="AO34" i="2" s="1"/>
  <c r="AT34" i="2" s="1"/>
  <c r="AY34" i="2" s="1"/>
  <c r="BD34" i="2" s="1"/>
  <c r="BI34" i="2" s="1"/>
  <c r="BN34" i="2" s="1"/>
  <c r="BS34" i="2" s="1"/>
  <c r="C36" i="2"/>
  <c r="G34" i="2" l="1"/>
  <c r="S28" i="8"/>
  <c r="T28" i="8"/>
  <c r="R28" i="8"/>
  <c r="W28" i="8"/>
  <c r="X28" i="8"/>
  <c r="Y28" i="8"/>
  <c r="V28" i="8"/>
  <c r="AB28" i="8"/>
  <c r="AC28" i="8"/>
  <c r="AD28" i="8"/>
  <c r="AA28" i="8"/>
  <c r="AG28" i="8"/>
  <c r="AH28" i="8"/>
  <c r="AI28" i="8"/>
  <c r="AF28" i="8"/>
  <c r="AK28" i="8"/>
  <c r="BP28" i="8"/>
  <c r="BQ28" i="8"/>
  <c r="BR28" i="8"/>
  <c r="BO28" i="8"/>
  <c r="BK28" i="8"/>
  <c r="BL28" i="8"/>
  <c r="BM28" i="8"/>
  <c r="BJ28" i="8"/>
  <c r="BF28" i="8"/>
  <c r="BG28" i="8"/>
  <c r="BH28" i="8"/>
  <c r="BE28" i="8"/>
  <c r="BA28" i="8"/>
  <c r="BB28" i="8"/>
  <c r="BC28" i="8"/>
  <c r="AZ28" i="8"/>
  <c r="AV28" i="8"/>
  <c r="AW28" i="8"/>
  <c r="AX28" i="8"/>
  <c r="AU28" i="8"/>
  <c r="AQ28" i="8"/>
  <c r="AR28" i="8"/>
  <c r="AS28" i="8"/>
  <c r="AP28" i="8"/>
  <c r="AN28" i="8"/>
  <c r="AM28" i="8"/>
  <c r="AL28" i="8"/>
  <c r="AJ4" i="8"/>
  <c r="AO4" i="8" s="1"/>
  <c r="AT4" i="8" s="1"/>
  <c r="AY4" i="8" s="1"/>
  <c r="BD4" i="8" s="1"/>
  <c r="BI4" i="8" s="1"/>
  <c r="BN4" i="8" s="1"/>
  <c r="BS4" i="8" s="1"/>
  <c r="F4" i="8"/>
  <c r="G4" i="8" l="1"/>
  <c r="P64" i="15"/>
  <c r="U64" i="15" s="1"/>
  <c r="Z64" i="15" s="1"/>
  <c r="AE64" i="15" s="1"/>
  <c r="AJ64" i="15" s="1"/>
  <c r="AO64" i="15" s="1"/>
  <c r="AT64" i="15" s="1"/>
  <c r="AY64" i="15" s="1"/>
  <c r="BD64" i="15" s="1"/>
  <c r="BI64" i="15" s="1"/>
  <c r="BN64" i="15" s="1"/>
  <c r="BS64" i="15" s="1"/>
  <c r="G64" i="15" s="1"/>
  <c r="N28" i="8" l="1"/>
  <c r="O28" i="8"/>
  <c r="M28" i="8"/>
  <c r="P3" i="8"/>
  <c r="C14" i="14" l="1"/>
  <c r="I4" i="14"/>
  <c r="P4" i="14"/>
  <c r="U4" i="14" s="1"/>
  <c r="Z4" i="14" s="1"/>
  <c r="AE4" i="14" s="1"/>
  <c r="AJ4" i="14" s="1"/>
  <c r="AO4" i="14" s="1"/>
  <c r="AT4" i="14" s="1"/>
  <c r="AY4" i="14" s="1"/>
  <c r="BD4" i="14" s="1"/>
  <c r="BI4" i="14" s="1"/>
  <c r="BN4" i="14" s="1"/>
  <c r="BS4" i="14" s="1"/>
  <c r="F4" i="14"/>
  <c r="G4" i="14" l="1"/>
  <c r="P3" i="16"/>
  <c r="E21" i="15" l="1"/>
  <c r="E17" i="15"/>
  <c r="F17" i="15" s="1"/>
  <c r="E13" i="15"/>
  <c r="P36" i="14" l="1"/>
  <c r="U36" i="14" s="1"/>
  <c r="Z36" i="14" s="1"/>
  <c r="AE36" i="14" s="1"/>
  <c r="AJ36" i="14" s="1"/>
  <c r="AO36" i="14" s="1"/>
  <c r="AT36" i="14" s="1"/>
  <c r="AY36" i="14" s="1"/>
  <c r="BD36" i="14" s="1"/>
  <c r="BI36" i="14" s="1"/>
  <c r="BN36" i="14" s="1"/>
  <c r="BS36" i="14" s="1"/>
  <c r="G36" i="14" s="1"/>
  <c r="I36" i="14"/>
  <c r="F11" i="12" l="1"/>
  <c r="J67" i="4" l="1"/>
  <c r="J66" i="4"/>
  <c r="J65" i="4"/>
  <c r="F8" i="20"/>
  <c r="I8" i="20"/>
  <c r="P8" i="20"/>
  <c r="U8" i="20" s="1"/>
  <c r="Z8" i="20" s="1"/>
  <c r="AE8" i="20" s="1"/>
  <c r="AJ8" i="20" s="1"/>
  <c r="AO8" i="20" s="1"/>
  <c r="AT8" i="20" s="1"/>
  <c r="AY8" i="20" s="1"/>
  <c r="BD8" i="20" s="1"/>
  <c r="F20" i="16"/>
  <c r="I20" i="16"/>
  <c r="I37" i="14"/>
  <c r="P37" i="14"/>
  <c r="U37" i="14" s="1"/>
  <c r="Z37" i="14" s="1"/>
  <c r="AE37" i="14" s="1"/>
  <c r="AJ37" i="14" s="1"/>
  <c r="F7" i="6"/>
  <c r="H9" i="6"/>
  <c r="J55" i="4" l="1"/>
  <c r="BI8" i="20" l="1"/>
  <c r="BN8" i="20" s="1"/>
  <c r="BS8" i="20" s="1"/>
  <c r="G8" i="20" s="1"/>
  <c r="M8" i="6" l="1"/>
  <c r="N8" i="6"/>
  <c r="O8" i="6"/>
  <c r="Q8" i="6"/>
  <c r="R8" i="6"/>
  <c r="S8" i="6"/>
  <c r="T8" i="6"/>
  <c r="V8" i="6"/>
  <c r="W8" i="6"/>
  <c r="X8" i="6"/>
  <c r="Y8" i="6"/>
  <c r="AA8" i="6"/>
  <c r="AB8" i="6"/>
  <c r="AC8" i="6"/>
  <c r="AD8" i="6"/>
  <c r="AF8" i="6"/>
  <c r="AG8" i="6"/>
  <c r="AH8" i="6"/>
  <c r="AI8" i="6"/>
  <c r="AK8" i="6"/>
  <c r="AL8" i="6"/>
  <c r="AM8" i="6"/>
  <c r="AN8" i="6"/>
  <c r="AP8" i="6"/>
  <c r="AQ8" i="6"/>
  <c r="AR8" i="6"/>
  <c r="AS8" i="6"/>
  <c r="AU8" i="6"/>
  <c r="AV8" i="6"/>
  <c r="AW8" i="6"/>
  <c r="AX8" i="6"/>
  <c r="AZ8" i="6"/>
  <c r="BA8" i="6"/>
  <c r="BB8" i="6"/>
  <c r="BC8" i="6"/>
  <c r="BE8" i="6"/>
  <c r="BF8" i="6"/>
  <c r="BG8" i="6"/>
  <c r="BH8" i="6"/>
  <c r="BP8" i="6"/>
  <c r="BQ8" i="6"/>
  <c r="BR8" i="6"/>
  <c r="BO8" i="6"/>
  <c r="BJ8" i="6"/>
  <c r="BK8" i="6"/>
  <c r="BL8" i="6"/>
  <c r="BM8" i="6"/>
  <c r="P7" i="6" l="1"/>
  <c r="U7" i="6" s="1"/>
  <c r="Z7" i="6" s="1"/>
  <c r="AE7" i="6" s="1"/>
  <c r="AJ7" i="6" s="1"/>
  <c r="AO7" i="6" s="1"/>
  <c r="AT7" i="6" s="1"/>
  <c r="AY7" i="6" s="1"/>
  <c r="BD7" i="6" s="1"/>
  <c r="BI7" i="6" s="1"/>
  <c r="BN7" i="6" s="1"/>
  <c r="BS7" i="6" s="1"/>
  <c r="G7" i="6" s="1"/>
  <c r="I7" i="6"/>
  <c r="C9" i="6"/>
  <c r="F9" i="20" l="1"/>
  <c r="I9" i="20"/>
  <c r="P9" i="20"/>
  <c r="U9" i="20" s="1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G9" i="20" l="1"/>
  <c r="AO37" i="14"/>
  <c r="AT37" i="14" s="1"/>
  <c r="AY37" i="14" s="1"/>
  <c r="BD37" i="14" s="1"/>
  <c r="BI37" i="14" s="1"/>
  <c r="BN37" i="14" s="1"/>
  <c r="BS37" i="14" s="1"/>
  <c r="F37" i="14"/>
  <c r="G37" i="14" l="1"/>
  <c r="H22" i="16"/>
  <c r="P20" i="16" l="1"/>
  <c r="U20" i="16" s="1"/>
  <c r="Z20" i="16" s="1"/>
  <c r="AE20" i="16" s="1"/>
  <c r="P19" i="16"/>
  <c r="U19" i="16" s="1"/>
  <c r="Z19" i="16" s="1"/>
  <c r="AE19" i="16" s="1"/>
  <c r="AJ19" i="16" s="1"/>
  <c r="AO19" i="16" s="1"/>
  <c r="I19" i="16"/>
  <c r="F19" i="16"/>
  <c r="F13" i="15" l="1"/>
  <c r="I29" i="17" l="1"/>
  <c r="I30" i="17"/>
  <c r="I25" i="17"/>
  <c r="I21" i="17"/>
  <c r="P23" i="11" l="1"/>
  <c r="U23" i="11" s="1"/>
  <c r="Z23" i="11" s="1"/>
  <c r="AE23" i="11" s="1"/>
  <c r="AJ23" i="11" s="1"/>
  <c r="AO23" i="11" s="1"/>
  <c r="AT23" i="11" s="1"/>
  <c r="AY23" i="11" s="1"/>
  <c r="BD23" i="11" s="1"/>
  <c r="BI23" i="11" s="1"/>
  <c r="BN23" i="11" s="1"/>
  <c r="BS23" i="11" s="1"/>
  <c r="I23" i="11"/>
  <c r="F23" i="11"/>
  <c r="F10" i="17"/>
  <c r="I10" i="17"/>
  <c r="F30" i="17"/>
  <c r="F21" i="17"/>
  <c r="F43" i="16"/>
  <c r="I43" i="16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F75" i="14"/>
  <c r="F49" i="14"/>
  <c r="I49" i="14"/>
  <c r="G23" i="11" l="1"/>
  <c r="P49" i="14"/>
  <c r="U49" i="14" s="1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G49" i="14" s="1"/>
  <c r="H33" i="17" l="1"/>
  <c r="E33" i="17"/>
  <c r="P30" i="17"/>
  <c r="U30" i="17" s="1"/>
  <c r="N32" i="17"/>
  <c r="O32" i="17"/>
  <c r="Q32" i="17"/>
  <c r="R32" i="17"/>
  <c r="S32" i="17"/>
  <c r="T32" i="17"/>
  <c r="V32" i="17"/>
  <c r="W32" i="17"/>
  <c r="X32" i="17"/>
  <c r="Y32" i="17"/>
  <c r="AA32" i="17"/>
  <c r="AB32" i="17"/>
  <c r="AC32" i="17"/>
  <c r="AD32" i="17"/>
  <c r="AF32" i="17"/>
  <c r="AG32" i="17"/>
  <c r="AH32" i="17"/>
  <c r="AI32" i="17"/>
  <c r="AK32" i="17"/>
  <c r="AL32" i="17"/>
  <c r="AM32" i="17"/>
  <c r="AN32" i="17"/>
  <c r="AP32" i="17"/>
  <c r="AQ32" i="17"/>
  <c r="AR32" i="17"/>
  <c r="AS32" i="17"/>
  <c r="AU32" i="17"/>
  <c r="AV32" i="17"/>
  <c r="AW32" i="17"/>
  <c r="AX32" i="17"/>
  <c r="AZ32" i="17"/>
  <c r="BA32" i="17"/>
  <c r="BB32" i="17"/>
  <c r="BC32" i="17"/>
  <c r="BE32" i="17"/>
  <c r="BF32" i="17"/>
  <c r="BG32" i="17"/>
  <c r="BH32" i="17"/>
  <c r="BJ32" i="17"/>
  <c r="BK32" i="17"/>
  <c r="BL32" i="17"/>
  <c r="BM32" i="17"/>
  <c r="BO32" i="17"/>
  <c r="BP32" i="17"/>
  <c r="BQ32" i="17"/>
  <c r="BR32" i="17"/>
  <c r="M32" i="17"/>
  <c r="C33" i="17"/>
  <c r="C46" i="16"/>
  <c r="P43" i="16"/>
  <c r="U43" i="16" s="1"/>
  <c r="Z43" i="16" s="1"/>
  <c r="AE43" i="16" s="1"/>
  <c r="AJ43" i="16" s="1"/>
  <c r="AO43" i="16" s="1"/>
  <c r="Z30" i="17" l="1"/>
  <c r="AE30" i="17" s="1"/>
  <c r="AJ30" i="17" s="1"/>
  <c r="AT43" i="16"/>
  <c r="AY43" i="16" s="1"/>
  <c r="N45" i="16"/>
  <c r="O45" i="16"/>
  <c r="Q45" i="16"/>
  <c r="R45" i="16"/>
  <c r="S45" i="16"/>
  <c r="T45" i="16"/>
  <c r="V45" i="16"/>
  <c r="W45" i="16"/>
  <c r="X45" i="16"/>
  <c r="Y45" i="16"/>
  <c r="AA45" i="16"/>
  <c r="AB45" i="16"/>
  <c r="AC45" i="16"/>
  <c r="AD45" i="16"/>
  <c r="AF45" i="16"/>
  <c r="AG45" i="16"/>
  <c r="AH45" i="16"/>
  <c r="AI45" i="16"/>
  <c r="AK45" i="16"/>
  <c r="AL45" i="16"/>
  <c r="AM45" i="16"/>
  <c r="AN45" i="16"/>
  <c r="AP45" i="16"/>
  <c r="AQ45" i="16"/>
  <c r="AR45" i="16"/>
  <c r="AS45" i="16"/>
  <c r="AU45" i="16"/>
  <c r="AV45" i="16"/>
  <c r="AW45" i="16"/>
  <c r="AX45" i="16"/>
  <c r="AZ45" i="16"/>
  <c r="BA45" i="16"/>
  <c r="BB45" i="16"/>
  <c r="BC45" i="16"/>
  <c r="BE45" i="16"/>
  <c r="BF45" i="16"/>
  <c r="BG45" i="16"/>
  <c r="BH45" i="16"/>
  <c r="BJ45" i="16"/>
  <c r="BK45" i="16"/>
  <c r="BL45" i="16"/>
  <c r="BM45" i="16"/>
  <c r="BO45" i="16"/>
  <c r="BP45" i="16"/>
  <c r="BQ45" i="16"/>
  <c r="BR45" i="16"/>
  <c r="M45" i="16"/>
  <c r="J46" i="16"/>
  <c r="H46" i="16"/>
  <c r="E46" i="16"/>
  <c r="AO30" i="17" l="1"/>
  <c r="BD43" i="16"/>
  <c r="AT30" i="17" l="1"/>
  <c r="BI43" i="16"/>
  <c r="P10" i="17"/>
  <c r="U10" i="17" s="1"/>
  <c r="Z10" i="17" s="1"/>
  <c r="AE10" i="17" s="1"/>
  <c r="AJ10" i="17" s="1"/>
  <c r="AO10" i="17" s="1"/>
  <c r="AT10" i="17" s="1"/>
  <c r="AY10" i="17" s="1"/>
  <c r="BD10" i="17" s="1"/>
  <c r="BI10" i="17" s="1"/>
  <c r="BN10" i="17" s="1"/>
  <c r="BS10" i="17" s="1"/>
  <c r="G10" i="17" s="1"/>
  <c r="AY30" i="17" l="1"/>
  <c r="BN43" i="16"/>
  <c r="P21" i="17"/>
  <c r="U21" i="17" s="1"/>
  <c r="Z21" i="17" s="1"/>
  <c r="AE21" i="17" s="1"/>
  <c r="AJ21" i="17" s="1"/>
  <c r="AO21" i="17" s="1"/>
  <c r="AT21" i="17" s="1"/>
  <c r="AY21" i="17" s="1"/>
  <c r="BD21" i="17" s="1"/>
  <c r="BI21" i="17" s="1"/>
  <c r="BN21" i="17" s="1"/>
  <c r="BS21" i="17" s="1"/>
  <c r="G21" i="17" s="1"/>
  <c r="BD30" i="17" l="1"/>
  <c r="BS43" i="16"/>
  <c r="G43" i="16" s="1"/>
  <c r="H21" i="15"/>
  <c r="I21" i="15" s="1"/>
  <c r="H17" i="15"/>
  <c r="I17" i="15" s="1"/>
  <c r="H13" i="15"/>
  <c r="I13" i="15" s="1"/>
  <c r="Q21" i="15"/>
  <c r="V21" i="15" s="1"/>
  <c r="AA21" i="15" s="1"/>
  <c r="AF21" i="15" s="1"/>
  <c r="AK21" i="15" s="1"/>
  <c r="AP21" i="15" s="1"/>
  <c r="AU21" i="15" s="1"/>
  <c r="AZ21" i="15" s="1"/>
  <c r="BE21" i="15" s="1"/>
  <c r="BJ21" i="15" s="1"/>
  <c r="BO21" i="15" s="1"/>
  <c r="Q17" i="15"/>
  <c r="V17" i="15" s="1"/>
  <c r="AA17" i="15" s="1"/>
  <c r="AF17" i="15" s="1"/>
  <c r="AK17" i="15" s="1"/>
  <c r="AP17" i="15" s="1"/>
  <c r="AU17" i="15" s="1"/>
  <c r="AZ17" i="15" s="1"/>
  <c r="BE17" i="15" s="1"/>
  <c r="BJ17" i="15" s="1"/>
  <c r="BO17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O21" i="15"/>
  <c r="T21" i="15" s="1"/>
  <c r="Y21" i="15" s="1"/>
  <c r="AD21" i="15" s="1"/>
  <c r="AI21" i="15" s="1"/>
  <c r="AN21" i="15" s="1"/>
  <c r="AS21" i="15" s="1"/>
  <c r="AX21" i="15" s="1"/>
  <c r="BC21" i="15" s="1"/>
  <c r="BH21" i="15" s="1"/>
  <c r="BM21" i="15" s="1"/>
  <c r="BR21" i="15" s="1"/>
  <c r="N21" i="15"/>
  <c r="S21" i="15" s="1"/>
  <c r="X21" i="15" s="1"/>
  <c r="AC21" i="15" s="1"/>
  <c r="AH21" i="15" s="1"/>
  <c r="AM21" i="15" s="1"/>
  <c r="AR21" i="15" s="1"/>
  <c r="AW21" i="15" s="1"/>
  <c r="BB21" i="15" s="1"/>
  <c r="BG21" i="15" s="1"/>
  <c r="BL21" i="15" s="1"/>
  <c r="BQ21" i="15" s="1"/>
  <c r="M21" i="15"/>
  <c r="R21" i="15" s="1"/>
  <c r="W21" i="15" s="1"/>
  <c r="AB21" i="15" s="1"/>
  <c r="AG21" i="15" s="1"/>
  <c r="AL21" i="15" s="1"/>
  <c r="AQ21" i="15" s="1"/>
  <c r="AV21" i="15" s="1"/>
  <c r="BA21" i="15" s="1"/>
  <c r="BF21" i="15" s="1"/>
  <c r="BK21" i="15" s="1"/>
  <c r="BP21" i="15" s="1"/>
  <c r="O17" i="15"/>
  <c r="T17" i="15" s="1"/>
  <c r="Y17" i="15" s="1"/>
  <c r="AD17" i="15" s="1"/>
  <c r="AI17" i="15" s="1"/>
  <c r="AN17" i="15" s="1"/>
  <c r="AS17" i="15" s="1"/>
  <c r="AX17" i="15" s="1"/>
  <c r="BC17" i="15" s="1"/>
  <c r="BH17" i="15" s="1"/>
  <c r="BM17" i="15" s="1"/>
  <c r="BR17" i="15" s="1"/>
  <c r="N17" i="15"/>
  <c r="S17" i="15" s="1"/>
  <c r="X17" i="15" s="1"/>
  <c r="AC17" i="15" s="1"/>
  <c r="AH17" i="15" s="1"/>
  <c r="AM17" i="15" s="1"/>
  <c r="AR17" i="15" s="1"/>
  <c r="AW17" i="15" s="1"/>
  <c r="BB17" i="15" s="1"/>
  <c r="BG17" i="15" s="1"/>
  <c r="BL17" i="15" s="1"/>
  <c r="BQ17" i="15" s="1"/>
  <c r="M17" i="15"/>
  <c r="R17" i="15" s="1"/>
  <c r="W17" i="15" s="1"/>
  <c r="AB17" i="15" s="1"/>
  <c r="AG17" i="15" s="1"/>
  <c r="AL17" i="15" s="1"/>
  <c r="AQ17" i="15" s="1"/>
  <c r="AV17" i="15" s="1"/>
  <c r="BA17" i="15" s="1"/>
  <c r="BF17" i="15" s="1"/>
  <c r="BK17" i="15" s="1"/>
  <c r="BP17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BI30" i="17" l="1"/>
  <c r="F67" i="4"/>
  <c r="F66" i="4"/>
  <c r="F65" i="4"/>
  <c r="E66" i="4"/>
  <c r="E67" i="4"/>
  <c r="E65" i="4"/>
  <c r="D67" i="4"/>
  <c r="D66" i="4"/>
  <c r="D65" i="4"/>
  <c r="BN30" i="17" l="1"/>
  <c r="K66" i="4"/>
  <c r="K67" i="4"/>
  <c r="K65" i="4"/>
  <c r="Q83" i="15"/>
  <c r="R83" i="15"/>
  <c r="S83" i="15"/>
  <c r="T83" i="15"/>
  <c r="V83" i="15"/>
  <c r="W83" i="15"/>
  <c r="X83" i="15"/>
  <c r="Y83" i="15"/>
  <c r="AA83" i="15"/>
  <c r="AB83" i="15"/>
  <c r="AC83" i="15"/>
  <c r="AD83" i="15"/>
  <c r="AF83" i="15"/>
  <c r="AG83" i="15"/>
  <c r="AH83" i="15"/>
  <c r="AI83" i="15"/>
  <c r="AK83" i="15"/>
  <c r="AL83" i="15"/>
  <c r="AM83" i="15"/>
  <c r="AN83" i="15"/>
  <c r="AP83" i="15"/>
  <c r="AQ83" i="15"/>
  <c r="AR83" i="15"/>
  <c r="AS83" i="15"/>
  <c r="AU83" i="15"/>
  <c r="AV83" i="15"/>
  <c r="AW83" i="15"/>
  <c r="AX83" i="15"/>
  <c r="AZ83" i="15"/>
  <c r="BA83" i="15"/>
  <c r="BB83" i="15"/>
  <c r="BC83" i="15"/>
  <c r="BE83" i="15"/>
  <c r="BF83" i="15"/>
  <c r="BG83" i="15"/>
  <c r="BH83" i="15"/>
  <c r="BJ83" i="15"/>
  <c r="BK83" i="15"/>
  <c r="BL83" i="15"/>
  <c r="BM83" i="15"/>
  <c r="BO83" i="15"/>
  <c r="BP83" i="15"/>
  <c r="BQ83" i="15"/>
  <c r="BR83" i="15"/>
  <c r="M83" i="15"/>
  <c r="N83" i="15"/>
  <c r="O83" i="15"/>
  <c r="Q74" i="15"/>
  <c r="R74" i="15"/>
  <c r="S74" i="15"/>
  <c r="T74" i="15"/>
  <c r="V74" i="15"/>
  <c r="W74" i="15"/>
  <c r="X74" i="15"/>
  <c r="Y74" i="15"/>
  <c r="AA74" i="15"/>
  <c r="AB74" i="15"/>
  <c r="AC74" i="15"/>
  <c r="AD74" i="15"/>
  <c r="AF74" i="15"/>
  <c r="AG74" i="15"/>
  <c r="AH74" i="15"/>
  <c r="AI74" i="15"/>
  <c r="AK74" i="15"/>
  <c r="AL74" i="15"/>
  <c r="AM74" i="15"/>
  <c r="AN74" i="15"/>
  <c r="AP74" i="15"/>
  <c r="AQ74" i="15"/>
  <c r="AR74" i="15"/>
  <c r="AS74" i="15"/>
  <c r="AU74" i="15"/>
  <c r="AV74" i="15"/>
  <c r="AW74" i="15"/>
  <c r="AX74" i="15"/>
  <c r="AZ74" i="15"/>
  <c r="BA74" i="15"/>
  <c r="BB74" i="15"/>
  <c r="BC74" i="15"/>
  <c r="BE74" i="15"/>
  <c r="BF74" i="15"/>
  <c r="BG74" i="15"/>
  <c r="BH74" i="15"/>
  <c r="BJ74" i="15"/>
  <c r="BK74" i="15"/>
  <c r="BL74" i="15"/>
  <c r="BM74" i="15"/>
  <c r="BO74" i="15"/>
  <c r="BP74" i="15"/>
  <c r="BQ74" i="15"/>
  <c r="BR74" i="15"/>
  <c r="M74" i="15"/>
  <c r="N74" i="15"/>
  <c r="O74" i="15"/>
  <c r="Q60" i="15"/>
  <c r="R60" i="15"/>
  <c r="S60" i="15"/>
  <c r="T60" i="15"/>
  <c r="V60" i="15"/>
  <c r="W60" i="15"/>
  <c r="X60" i="15"/>
  <c r="Y60" i="15"/>
  <c r="AA60" i="15"/>
  <c r="AB60" i="15"/>
  <c r="AC60" i="15"/>
  <c r="AD60" i="15"/>
  <c r="AF60" i="15"/>
  <c r="AG60" i="15"/>
  <c r="AH60" i="15"/>
  <c r="AI60" i="15"/>
  <c r="AK60" i="15"/>
  <c r="AL60" i="15"/>
  <c r="AM60" i="15"/>
  <c r="AN60" i="15"/>
  <c r="AP60" i="15"/>
  <c r="AQ60" i="15"/>
  <c r="AR60" i="15"/>
  <c r="AS60" i="15"/>
  <c r="AU60" i="15"/>
  <c r="AV60" i="15"/>
  <c r="AW60" i="15"/>
  <c r="AX60" i="15"/>
  <c r="AZ60" i="15"/>
  <c r="BA60" i="15"/>
  <c r="BB60" i="15"/>
  <c r="BC60" i="15"/>
  <c r="BE60" i="15"/>
  <c r="BF60" i="15"/>
  <c r="BG60" i="15"/>
  <c r="BH60" i="15"/>
  <c r="BJ60" i="15"/>
  <c r="BK60" i="15"/>
  <c r="BL60" i="15"/>
  <c r="BM60" i="15"/>
  <c r="BO60" i="15"/>
  <c r="BP60" i="15"/>
  <c r="BQ60" i="15"/>
  <c r="BR60" i="15"/>
  <c r="M60" i="15"/>
  <c r="N60" i="15"/>
  <c r="O60" i="15"/>
  <c r="Q49" i="15"/>
  <c r="R49" i="15"/>
  <c r="S49" i="15"/>
  <c r="T49" i="15"/>
  <c r="V49" i="15"/>
  <c r="W49" i="15"/>
  <c r="X49" i="15"/>
  <c r="Y49" i="15"/>
  <c r="AA49" i="15"/>
  <c r="AB49" i="15"/>
  <c r="AC49" i="15"/>
  <c r="AD49" i="15"/>
  <c r="AF49" i="15"/>
  <c r="AG49" i="15"/>
  <c r="AH49" i="15"/>
  <c r="AI49" i="15"/>
  <c r="AK49" i="15"/>
  <c r="AL49" i="15"/>
  <c r="AM49" i="15"/>
  <c r="AN49" i="15"/>
  <c r="AP49" i="15"/>
  <c r="AQ49" i="15"/>
  <c r="AR49" i="15"/>
  <c r="AS49" i="15"/>
  <c r="AU49" i="15"/>
  <c r="AV49" i="15"/>
  <c r="AW49" i="15"/>
  <c r="AX49" i="15"/>
  <c r="AZ49" i="15"/>
  <c r="BA49" i="15"/>
  <c r="BB49" i="15"/>
  <c r="BC49" i="15"/>
  <c r="BE49" i="15"/>
  <c r="BF49" i="15"/>
  <c r="BG49" i="15"/>
  <c r="BH49" i="15"/>
  <c r="BJ49" i="15"/>
  <c r="BK49" i="15"/>
  <c r="BL49" i="15"/>
  <c r="BM49" i="15"/>
  <c r="BO49" i="15"/>
  <c r="BP49" i="15"/>
  <c r="BQ49" i="15"/>
  <c r="BR49" i="15"/>
  <c r="M49" i="15"/>
  <c r="N49" i="15"/>
  <c r="O49" i="15"/>
  <c r="Q40" i="15"/>
  <c r="R40" i="15"/>
  <c r="S40" i="15"/>
  <c r="T40" i="15"/>
  <c r="V40" i="15"/>
  <c r="W40" i="15"/>
  <c r="X40" i="15"/>
  <c r="Y40" i="15"/>
  <c r="AA40" i="15"/>
  <c r="AB40" i="15"/>
  <c r="AC40" i="15"/>
  <c r="AD40" i="15"/>
  <c r="AF40" i="15"/>
  <c r="AG40" i="15"/>
  <c r="AH40" i="15"/>
  <c r="AI40" i="15"/>
  <c r="AK40" i="15"/>
  <c r="AL40" i="15"/>
  <c r="AM40" i="15"/>
  <c r="AN40" i="15"/>
  <c r="AP40" i="15"/>
  <c r="AQ40" i="15"/>
  <c r="AR40" i="15"/>
  <c r="AS40" i="15"/>
  <c r="AU40" i="15"/>
  <c r="AV40" i="15"/>
  <c r="AW40" i="15"/>
  <c r="AX40" i="15"/>
  <c r="AZ40" i="15"/>
  <c r="BA40" i="15"/>
  <c r="BB40" i="15"/>
  <c r="BC40" i="15"/>
  <c r="BE40" i="15"/>
  <c r="BF40" i="15"/>
  <c r="BG40" i="15"/>
  <c r="BH40" i="15"/>
  <c r="BJ40" i="15"/>
  <c r="BK40" i="15"/>
  <c r="BL40" i="15"/>
  <c r="BM40" i="15"/>
  <c r="BO40" i="15"/>
  <c r="BP40" i="15"/>
  <c r="BQ40" i="15"/>
  <c r="BR40" i="15"/>
  <c r="M40" i="15"/>
  <c r="N40" i="15"/>
  <c r="O40" i="15"/>
  <c r="Q26" i="15"/>
  <c r="R26" i="15"/>
  <c r="S26" i="15"/>
  <c r="T26" i="15"/>
  <c r="V26" i="15"/>
  <c r="W26" i="15"/>
  <c r="X26" i="15"/>
  <c r="Y26" i="15"/>
  <c r="AA26" i="15"/>
  <c r="AB26" i="15"/>
  <c r="AC26" i="15"/>
  <c r="AD26" i="15"/>
  <c r="AF26" i="15"/>
  <c r="AG26" i="15"/>
  <c r="AH26" i="15"/>
  <c r="AI26" i="15"/>
  <c r="AK26" i="15"/>
  <c r="AL26" i="15"/>
  <c r="AM26" i="15"/>
  <c r="AN26" i="15"/>
  <c r="AP26" i="15"/>
  <c r="AQ26" i="15"/>
  <c r="AR26" i="15"/>
  <c r="AS26" i="15"/>
  <c r="AU26" i="15"/>
  <c r="AV26" i="15"/>
  <c r="AW26" i="15"/>
  <c r="AX26" i="15"/>
  <c r="AZ26" i="15"/>
  <c r="BA26" i="15"/>
  <c r="BB26" i="15"/>
  <c r="BC26" i="15"/>
  <c r="BE26" i="15"/>
  <c r="BF26" i="15"/>
  <c r="BG26" i="15"/>
  <c r="BH26" i="15"/>
  <c r="BJ26" i="15"/>
  <c r="BK26" i="15"/>
  <c r="BL26" i="15"/>
  <c r="BM26" i="15"/>
  <c r="BO26" i="15"/>
  <c r="BP26" i="15"/>
  <c r="BQ26" i="15"/>
  <c r="BR26" i="15"/>
  <c r="M26" i="15"/>
  <c r="N26" i="15"/>
  <c r="O26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5" i="15"/>
  <c r="P17" i="15" s="1"/>
  <c r="P19" i="15"/>
  <c r="P11" i="15"/>
  <c r="P13" i="15" s="1"/>
  <c r="P10" i="15"/>
  <c r="U10" i="15" s="1"/>
  <c r="Z10" i="15" s="1"/>
  <c r="AE10" i="15" s="1"/>
  <c r="P25" i="15"/>
  <c r="P24" i="15"/>
  <c r="P23" i="15"/>
  <c r="U23" i="15" s="1"/>
  <c r="Z23" i="15" s="1"/>
  <c r="P31" i="15"/>
  <c r="P32" i="15"/>
  <c r="P33" i="15"/>
  <c r="P34" i="15"/>
  <c r="P35" i="15"/>
  <c r="P36" i="15"/>
  <c r="P37" i="15"/>
  <c r="P38" i="15"/>
  <c r="P39" i="15"/>
  <c r="P30" i="15"/>
  <c r="P29" i="15"/>
  <c r="P45" i="15"/>
  <c r="P46" i="15"/>
  <c r="P47" i="15"/>
  <c r="P48" i="15"/>
  <c r="P44" i="15"/>
  <c r="P43" i="15"/>
  <c r="U43" i="15" s="1"/>
  <c r="P54" i="15"/>
  <c r="P55" i="15"/>
  <c r="P56" i="15"/>
  <c r="P57" i="15"/>
  <c r="P58" i="15"/>
  <c r="P59" i="15"/>
  <c r="P53" i="15"/>
  <c r="P52" i="15"/>
  <c r="U52" i="15" s="1"/>
  <c r="P66" i="15"/>
  <c r="P67" i="15"/>
  <c r="P68" i="15"/>
  <c r="P69" i="15"/>
  <c r="P70" i="15"/>
  <c r="P71" i="15"/>
  <c r="P72" i="15"/>
  <c r="P73" i="15"/>
  <c r="P65" i="15"/>
  <c r="P63" i="15"/>
  <c r="U63" i="15" s="1"/>
  <c r="P79" i="15"/>
  <c r="P80" i="15"/>
  <c r="P81" i="15"/>
  <c r="P82" i="15"/>
  <c r="P78" i="15"/>
  <c r="P77" i="15"/>
  <c r="U77" i="15" s="1"/>
  <c r="H8" i="15"/>
  <c r="H27" i="15"/>
  <c r="H41" i="15"/>
  <c r="H50" i="15"/>
  <c r="H61" i="15"/>
  <c r="H75" i="15"/>
  <c r="H84" i="15"/>
  <c r="I4" i="15"/>
  <c r="I5" i="15"/>
  <c r="I6" i="15"/>
  <c r="I10" i="15"/>
  <c r="I11" i="15"/>
  <c r="G65" i="4" s="1"/>
  <c r="H65" i="4" s="1"/>
  <c r="I15" i="15"/>
  <c r="I19" i="15"/>
  <c r="G67" i="4" s="1"/>
  <c r="H67" i="4" s="1"/>
  <c r="I23" i="15"/>
  <c r="I24" i="15"/>
  <c r="I25" i="15"/>
  <c r="I29" i="15"/>
  <c r="I30" i="15"/>
  <c r="I31" i="15"/>
  <c r="I32" i="15"/>
  <c r="I33" i="15"/>
  <c r="I34" i="15"/>
  <c r="I35" i="15"/>
  <c r="I36" i="15"/>
  <c r="I37" i="15"/>
  <c r="I38" i="15"/>
  <c r="I39" i="15"/>
  <c r="I43" i="15"/>
  <c r="I44" i="15"/>
  <c r="I45" i="15"/>
  <c r="I46" i="15"/>
  <c r="I47" i="15"/>
  <c r="I48" i="15"/>
  <c r="I52" i="15"/>
  <c r="I53" i="15"/>
  <c r="I54" i="15"/>
  <c r="I55" i="15"/>
  <c r="I56" i="15"/>
  <c r="I57" i="15"/>
  <c r="I58" i="15"/>
  <c r="I59" i="15"/>
  <c r="I63" i="15"/>
  <c r="I65" i="15"/>
  <c r="I66" i="15"/>
  <c r="I67" i="15"/>
  <c r="I68" i="15"/>
  <c r="I69" i="15"/>
  <c r="I70" i="15"/>
  <c r="I71" i="15"/>
  <c r="I72" i="15"/>
  <c r="I73" i="15"/>
  <c r="I77" i="15"/>
  <c r="I78" i="15"/>
  <c r="I79" i="15"/>
  <c r="I80" i="15"/>
  <c r="I81" i="15"/>
  <c r="I82" i="15"/>
  <c r="I3" i="15"/>
  <c r="Q18" i="18"/>
  <c r="R18" i="18"/>
  <c r="S18" i="18"/>
  <c r="T18" i="18"/>
  <c r="V18" i="18"/>
  <c r="W18" i="18"/>
  <c r="X18" i="18"/>
  <c r="Y18" i="18"/>
  <c r="AA18" i="18"/>
  <c r="AB18" i="18"/>
  <c r="AC18" i="18"/>
  <c r="AD18" i="18"/>
  <c r="AF18" i="18"/>
  <c r="AG18" i="18"/>
  <c r="AH18" i="18"/>
  <c r="AI18" i="18"/>
  <c r="AK18" i="18"/>
  <c r="AL18" i="18"/>
  <c r="AM18" i="18"/>
  <c r="AN18" i="18"/>
  <c r="AP18" i="18"/>
  <c r="AQ18" i="18"/>
  <c r="AR18" i="18"/>
  <c r="AS18" i="18"/>
  <c r="AU18" i="18"/>
  <c r="AV18" i="18"/>
  <c r="AW18" i="18"/>
  <c r="AX18" i="18"/>
  <c r="AZ18" i="18"/>
  <c r="BA18" i="18"/>
  <c r="BB18" i="18"/>
  <c r="BC18" i="18"/>
  <c r="BE18" i="18"/>
  <c r="BF18" i="18"/>
  <c r="BG18" i="18"/>
  <c r="BH18" i="18"/>
  <c r="BJ18" i="18"/>
  <c r="BK18" i="18"/>
  <c r="BL18" i="18"/>
  <c r="BM18" i="18"/>
  <c r="BO18" i="18"/>
  <c r="BP18" i="18"/>
  <c r="BQ18" i="18"/>
  <c r="BR18" i="18"/>
  <c r="M18" i="18"/>
  <c r="N18" i="18"/>
  <c r="O18" i="18"/>
  <c r="P16" i="18"/>
  <c r="P17" i="18"/>
  <c r="P15" i="18"/>
  <c r="P14" i="18"/>
  <c r="H19" i="18"/>
  <c r="I15" i="18"/>
  <c r="I16" i="18"/>
  <c r="I17" i="18"/>
  <c r="I14" i="18"/>
  <c r="Q11" i="18"/>
  <c r="R11" i="18"/>
  <c r="S11" i="18"/>
  <c r="T11" i="18"/>
  <c r="V11" i="18"/>
  <c r="W11" i="18"/>
  <c r="X11" i="18"/>
  <c r="Y11" i="18"/>
  <c r="AA11" i="18"/>
  <c r="AB11" i="18"/>
  <c r="AC11" i="18"/>
  <c r="AD11" i="18"/>
  <c r="AF11" i="18"/>
  <c r="AG11" i="18"/>
  <c r="AH11" i="18"/>
  <c r="AI11" i="18"/>
  <c r="AK11" i="18"/>
  <c r="AL11" i="18"/>
  <c r="AM11" i="18"/>
  <c r="AN11" i="18"/>
  <c r="AP11" i="18"/>
  <c r="AQ11" i="18"/>
  <c r="AR11" i="18"/>
  <c r="AS11" i="18"/>
  <c r="AU11" i="18"/>
  <c r="AV11" i="18"/>
  <c r="AW11" i="18"/>
  <c r="AX11" i="18"/>
  <c r="AZ11" i="18"/>
  <c r="BA11" i="18"/>
  <c r="BB11" i="18"/>
  <c r="BC11" i="18"/>
  <c r="BE11" i="18"/>
  <c r="BF11" i="18"/>
  <c r="BG11" i="18"/>
  <c r="BH11" i="18"/>
  <c r="BJ11" i="18"/>
  <c r="BK11" i="18"/>
  <c r="BL11" i="18"/>
  <c r="BM11" i="18"/>
  <c r="BO11" i="18"/>
  <c r="BP11" i="18"/>
  <c r="BQ11" i="18"/>
  <c r="BR11" i="18"/>
  <c r="M11" i="18"/>
  <c r="N11" i="18"/>
  <c r="O11" i="18"/>
  <c r="P5" i="18"/>
  <c r="P6" i="18"/>
  <c r="P7" i="18"/>
  <c r="P8" i="18"/>
  <c r="P10" i="18"/>
  <c r="P4" i="18"/>
  <c r="P3" i="18"/>
  <c r="H12" i="18"/>
  <c r="I4" i="18"/>
  <c r="I5" i="18"/>
  <c r="I6" i="18"/>
  <c r="I7" i="18"/>
  <c r="I8" i="18"/>
  <c r="I9" i="18"/>
  <c r="I3" i="18"/>
  <c r="Q25" i="19"/>
  <c r="R25" i="19"/>
  <c r="S25" i="19"/>
  <c r="T25" i="19"/>
  <c r="V25" i="19"/>
  <c r="W25" i="19"/>
  <c r="X25" i="19"/>
  <c r="Y25" i="19"/>
  <c r="AA25" i="19"/>
  <c r="AB25" i="19"/>
  <c r="AC25" i="19"/>
  <c r="AD25" i="19"/>
  <c r="AF25" i="19"/>
  <c r="AG25" i="19"/>
  <c r="AH25" i="19"/>
  <c r="AI25" i="19"/>
  <c r="AK25" i="19"/>
  <c r="AL25" i="19"/>
  <c r="AM25" i="19"/>
  <c r="AN25" i="19"/>
  <c r="AP25" i="19"/>
  <c r="AQ25" i="19"/>
  <c r="AR25" i="19"/>
  <c r="AS25" i="19"/>
  <c r="AU25" i="19"/>
  <c r="AV25" i="19"/>
  <c r="AW25" i="19"/>
  <c r="AX25" i="19"/>
  <c r="AZ25" i="19"/>
  <c r="BA25" i="19"/>
  <c r="BB25" i="19"/>
  <c r="BC25" i="19"/>
  <c r="BE25" i="19"/>
  <c r="BF25" i="19"/>
  <c r="BG25" i="19"/>
  <c r="BH25" i="19"/>
  <c r="BJ25" i="19"/>
  <c r="BK25" i="19"/>
  <c r="BL25" i="19"/>
  <c r="BM25" i="19"/>
  <c r="BO25" i="19"/>
  <c r="BP25" i="19"/>
  <c r="BQ25" i="19"/>
  <c r="BR25" i="19"/>
  <c r="P14" i="19"/>
  <c r="P15" i="19"/>
  <c r="P16" i="19"/>
  <c r="P17" i="19"/>
  <c r="P18" i="19"/>
  <c r="P19" i="19"/>
  <c r="P20" i="19"/>
  <c r="P21" i="19"/>
  <c r="P23" i="19"/>
  <c r="U23" i="19" s="1"/>
  <c r="P24" i="19"/>
  <c r="U24" i="19" s="1"/>
  <c r="P13" i="19"/>
  <c r="H26" i="19"/>
  <c r="U12" i="19"/>
  <c r="I13" i="19"/>
  <c r="I14" i="19"/>
  <c r="I15" i="19"/>
  <c r="I16" i="19"/>
  <c r="I17" i="19"/>
  <c r="I18" i="19"/>
  <c r="I19" i="19"/>
  <c r="I20" i="19"/>
  <c r="I21" i="19"/>
  <c r="I23" i="19"/>
  <c r="I24" i="19"/>
  <c r="I12" i="19"/>
  <c r="Q9" i="19"/>
  <c r="R9" i="19"/>
  <c r="S9" i="19"/>
  <c r="T9" i="19"/>
  <c r="V9" i="19"/>
  <c r="W9" i="19"/>
  <c r="X9" i="19"/>
  <c r="Y9" i="19"/>
  <c r="AA9" i="19"/>
  <c r="AB9" i="19"/>
  <c r="AC9" i="19"/>
  <c r="AD9" i="19"/>
  <c r="AF9" i="19"/>
  <c r="AG9" i="19"/>
  <c r="AH9" i="19"/>
  <c r="AI9" i="19"/>
  <c r="AK9" i="19"/>
  <c r="AL9" i="19"/>
  <c r="AM9" i="19"/>
  <c r="AN9" i="19"/>
  <c r="AP9" i="19"/>
  <c r="AQ9" i="19"/>
  <c r="AR9" i="19"/>
  <c r="AS9" i="19"/>
  <c r="AU9" i="19"/>
  <c r="AV9" i="19"/>
  <c r="AW9" i="19"/>
  <c r="AX9" i="19"/>
  <c r="AZ9" i="19"/>
  <c r="BA9" i="19"/>
  <c r="BB9" i="19"/>
  <c r="BC9" i="19"/>
  <c r="BE9" i="19"/>
  <c r="BF9" i="19"/>
  <c r="BG9" i="19"/>
  <c r="BH9" i="19"/>
  <c r="BJ9" i="19"/>
  <c r="BK9" i="19"/>
  <c r="BL9" i="19"/>
  <c r="BM9" i="19"/>
  <c r="BO9" i="19"/>
  <c r="BP9" i="19"/>
  <c r="BQ9" i="19"/>
  <c r="BR9" i="19"/>
  <c r="P5" i="19"/>
  <c r="P6" i="19"/>
  <c r="P7" i="19"/>
  <c r="P8" i="19"/>
  <c r="P4" i="19"/>
  <c r="P3" i="19"/>
  <c r="U3" i="19" s="1"/>
  <c r="Z3" i="19" s="1"/>
  <c r="H10" i="19"/>
  <c r="I4" i="19"/>
  <c r="I5" i="19"/>
  <c r="I6" i="19"/>
  <c r="I7" i="19"/>
  <c r="I8" i="19"/>
  <c r="I3" i="19"/>
  <c r="Q12" i="20"/>
  <c r="R12" i="20"/>
  <c r="S12" i="20"/>
  <c r="T12" i="20"/>
  <c r="V12" i="20"/>
  <c r="W12" i="20"/>
  <c r="X12" i="20"/>
  <c r="Y12" i="20"/>
  <c r="AA12" i="20"/>
  <c r="AB12" i="20"/>
  <c r="AC12" i="20"/>
  <c r="AD12" i="20"/>
  <c r="AF12" i="20"/>
  <c r="AG12" i="20"/>
  <c r="AH12" i="20"/>
  <c r="AI12" i="20"/>
  <c r="AK12" i="20"/>
  <c r="AL12" i="20"/>
  <c r="AM12" i="20"/>
  <c r="AN12" i="20"/>
  <c r="AP12" i="20"/>
  <c r="AQ12" i="20"/>
  <c r="AR12" i="20"/>
  <c r="AS12" i="20"/>
  <c r="AU12" i="20"/>
  <c r="AV12" i="20"/>
  <c r="AW12" i="20"/>
  <c r="AX12" i="20"/>
  <c r="AZ12" i="20"/>
  <c r="BA12" i="20"/>
  <c r="BB12" i="20"/>
  <c r="BC12" i="20"/>
  <c r="BE12" i="20"/>
  <c r="BF12" i="20"/>
  <c r="BG12" i="20"/>
  <c r="BH12" i="20"/>
  <c r="BJ12" i="20"/>
  <c r="BK12" i="20"/>
  <c r="BL12" i="20"/>
  <c r="BM12" i="20"/>
  <c r="BO12" i="20"/>
  <c r="BP12" i="20"/>
  <c r="BQ12" i="20"/>
  <c r="BR12" i="20"/>
  <c r="H13" i="20"/>
  <c r="J13" i="20"/>
  <c r="P5" i="20"/>
  <c r="P6" i="20"/>
  <c r="P7" i="20"/>
  <c r="P10" i="20"/>
  <c r="P11" i="20"/>
  <c r="P4" i="20"/>
  <c r="P3" i="20"/>
  <c r="U3" i="20" s="1"/>
  <c r="I4" i="20"/>
  <c r="I5" i="20"/>
  <c r="I6" i="20"/>
  <c r="I7" i="20"/>
  <c r="I10" i="20"/>
  <c r="I11" i="20"/>
  <c r="I3" i="20"/>
  <c r="Q34" i="21"/>
  <c r="R34" i="21"/>
  <c r="S34" i="21"/>
  <c r="T34" i="21"/>
  <c r="V34" i="21"/>
  <c r="W34" i="21"/>
  <c r="X34" i="21"/>
  <c r="Y34" i="21"/>
  <c r="AA34" i="21"/>
  <c r="AB34" i="21"/>
  <c r="AC34" i="21"/>
  <c r="AD34" i="21"/>
  <c r="AF34" i="21"/>
  <c r="AG34" i="21"/>
  <c r="AH34" i="21"/>
  <c r="AI34" i="21"/>
  <c r="AK34" i="21"/>
  <c r="AL34" i="21"/>
  <c r="AM34" i="21"/>
  <c r="AN34" i="21"/>
  <c r="AP34" i="21"/>
  <c r="AQ34" i="21"/>
  <c r="AR34" i="21"/>
  <c r="AS34" i="21"/>
  <c r="AU34" i="21"/>
  <c r="AV34" i="21"/>
  <c r="AW34" i="21"/>
  <c r="AX34" i="21"/>
  <c r="AZ34" i="21"/>
  <c r="BA34" i="21"/>
  <c r="BB34" i="21"/>
  <c r="BC34" i="21"/>
  <c r="BE34" i="21"/>
  <c r="BF34" i="21"/>
  <c r="BG34" i="21"/>
  <c r="BH34" i="21"/>
  <c r="BJ34" i="21"/>
  <c r="BK34" i="21"/>
  <c r="BL34" i="21"/>
  <c r="BM34" i="21"/>
  <c r="BO34" i="21"/>
  <c r="BP34" i="21"/>
  <c r="BQ34" i="21"/>
  <c r="BR34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20" i="21"/>
  <c r="H35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20" i="21"/>
  <c r="P16" i="21"/>
  <c r="H18" i="21"/>
  <c r="I16" i="21"/>
  <c r="BO12" i="21"/>
  <c r="BP12" i="21"/>
  <c r="BQ12" i="21"/>
  <c r="BR12" i="21"/>
  <c r="Q12" i="21"/>
  <c r="R12" i="21"/>
  <c r="S12" i="21"/>
  <c r="T12" i="21"/>
  <c r="V12" i="21"/>
  <c r="W12" i="21"/>
  <c r="X12" i="21"/>
  <c r="Y12" i="21"/>
  <c r="AA12" i="21"/>
  <c r="AB12" i="21"/>
  <c r="AC12" i="21"/>
  <c r="AD12" i="21"/>
  <c r="AF12" i="21"/>
  <c r="AG12" i="21"/>
  <c r="AH12" i="21"/>
  <c r="AI12" i="21"/>
  <c r="AK12" i="21"/>
  <c r="AL12" i="21"/>
  <c r="AM12" i="21"/>
  <c r="AN12" i="21"/>
  <c r="AP12" i="21"/>
  <c r="AQ12" i="21"/>
  <c r="AR12" i="21"/>
  <c r="AS12" i="21"/>
  <c r="AU12" i="21"/>
  <c r="AV12" i="21"/>
  <c r="AW12" i="21"/>
  <c r="AX12" i="21"/>
  <c r="AZ12" i="21"/>
  <c r="BA12" i="21"/>
  <c r="BB12" i="21"/>
  <c r="BC12" i="21"/>
  <c r="BE12" i="21"/>
  <c r="BF12" i="21"/>
  <c r="BG12" i="21"/>
  <c r="BH12" i="21"/>
  <c r="BJ12" i="21"/>
  <c r="BK12" i="21"/>
  <c r="BL12" i="21"/>
  <c r="BM12" i="21"/>
  <c r="H13" i="21"/>
  <c r="P5" i="21"/>
  <c r="P6" i="21"/>
  <c r="P7" i="21"/>
  <c r="P8" i="21"/>
  <c r="P9" i="21"/>
  <c r="P10" i="21"/>
  <c r="P11" i="21"/>
  <c r="P4" i="21"/>
  <c r="I4" i="21"/>
  <c r="I5" i="21"/>
  <c r="I6" i="21"/>
  <c r="I7" i="21"/>
  <c r="I8" i="21"/>
  <c r="I9" i="21"/>
  <c r="I10" i="21"/>
  <c r="I11" i="21"/>
  <c r="I3" i="21"/>
  <c r="Q88" i="14"/>
  <c r="R88" i="14"/>
  <c r="S88" i="14"/>
  <c r="T88" i="14"/>
  <c r="V88" i="14"/>
  <c r="W88" i="14"/>
  <c r="X88" i="14"/>
  <c r="Y88" i="14"/>
  <c r="AA88" i="14"/>
  <c r="AB88" i="14"/>
  <c r="AC88" i="14"/>
  <c r="AD88" i="14"/>
  <c r="AF88" i="14"/>
  <c r="AG88" i="14"/>
  <c r="AH88" i="14"/>
  <c r="AI88" i="14"/>
  <c r="AK88" i="14"/>
  <c r="AL88" i="14"/>
  <c r="AM88" i="14"/>
  <c r="AN88" i="14"/>
  <c r="AP88" i="14"/>
  <c r="AQ88" i="14"/>
  <c r="AR88" i="14"/>
  <c r="AS88" i="14"/>
  <c r="AU88" i="14"/>
  <c r="AV88" i="14"/>
  <c r="AW88" i="14"/>
  <c r="AX88" i="14"/>
  <c r="AZ88" i="14"/>
  <c r="BA88" i="14"/>
  <c r="BB88" i="14"/>
  <c r="BC88" i="14"/>
  <c r="BE88" i="14"/>
  <c r="BF88" i="14"/>
  <c r="BG88" i="14"/>
  <c r="BH88" i="14"/>
  <c r="BJ88" i="14"/>
  <c r="BK88" i="14"/>
  <c r="BL88" i="14"/>
  <c r="BM88" i="14"/>
  <c r="BO88" i="14"/>
  <c r="BP88" i="14"/>
  <c r="BQ88" i="14"/>
  <c r="BR88" i="14"/>
  <c r="J89" i="14"/>
  <c r="H89" i="14"/>
  <c r="P84" i="14"/>
  <c r="P85" i="14"/>
  <c r="P86" i="14"/>
  <c r="P87" i="14"/>
  <c r="P83" i="14"/>
  <c r="U83" i="14" s="1"/>
  <c r="Q13" i="14"/>
  <c r="R13" i="14"/>
  <c r="S13" i="14"/>
  <c r="T13" i="14"/>
  <c r="V13" i="14"/>
  <c r="W13" i="14"/>
  <c r="X13" i="14"/>
  <c r="Y13" i="14"/>
  <c r="AA13" i="14"/>
  <c r="AB13" i="14"/>
  <c r="AC13" i="14"/>
  <c r="AD13" i="14"/>
  <c r="AF13" i="14"/>
  <c r="AG13" i="14"/>
  <c r="AH13" i="14"/>
  <c r="AI13" i="14"/>
  <c r="AK13" i="14"/>
  <c r="AL13" i="14"/>
  <c r="AM13" i="14"/>
  <c r="AN13" i="14"/>
  <c r="AP13" i="14"/>
  <c r="AQ13" i="14"/>
  <c r="AR13" i="14"/>
  <c r="AS13" i="14"/>
  <c r="AU13" i="14"/>
  <c r="AV13" i="14"/>
  <c r="AW13" i="14"/>
  <c r="AX13" i="14"/>
  <c r="AZ13" i="14"/>
  <c r="BA13" i="14"/>
  <c r="BB13" i="14"/>
  <c r="BC13" i="14"/>
  <c r="BE13" i="14"/>
  <c r="BF13" i="14"/>
  <c r="BG13" i="14"/>
  <c r="BH13" i="14"/>
  <c r="BJ13" i="14"/>
  <c r="BK13" i="14"/>
  <c r="BL13" i="14"/>
  <c r="BM13" i="14"/>
  <c r="BO13" i="14"/>
  <c r="BP13" i="14"/>
  <c r="BQ13" i="14"/>
  <c r="BR13" i="14"/>
  <c r="Q39" i="14"/>
  <c r="R39" i="14"/>
  <c r="S39" i="14"/>
  <c r="T39" i="14"/>
  <c r="V39" i="14"/>
  <c r="W39" i="14"/>
  <c r="X39" i="14"/>
  <c r="Y39" i="14"/>
  <c r="AA39" i="14"/>
  <c r="AB39" i="14"/>
  <c r="AC39" i="14"/>
  <c r="AD39" i="14"/>
  <c r="AF39" i="14"/>
  <c r="AG39" i="14"/>
  <c r="AH39" i="14"/>
  <c r="AI39" i="14"/>
  <c r="AK39" i="14"/>
  <c r="AL39" i="14"/>
  <c r="AM39" i="14"/>
  <c r="AN39" i="14"/>
  <c r="AP39" i="14"/>
  <c r="AQ39" i="14"/>
  <c r="AR39" i="14"/>
  <c r="AS39" i="14"/>
  <c r="AU39" i="14"/>
  <c r="AV39" i="14"/>
  <c r="AW39" i="14"/>
  <c r="AX39" i="14"/>
  <c r="AZ39" i="14"/>
  <c r="BA39" i="14"/>
  <c r="BB39" i="14"/>
  <c r="BC39" i="14"/>
  <c r="BE39" i="14"/>
  <c r="BF39" i="14"/>
  <c r="BG39" i="14"/>
  <c r="BH39" i="14"/>
  <c r="BJ39" i="14"/>
  <c r="BK39" i="14"/>
  <c r="BL39" i="14"/>
  <c r="BM39" i="14"/>
  <c r="BO39" i="14"/>
  <c r="BP39" i="14"/>
  <c r="BQ39" i="14"/>
  <c r="BR39" i="14"/>
  <c r="Q58" i="14"/>
  <c r="R58" i="14"/>
  <c r="S58" i="14"/>
  <c r="T58" i="14"/>
  <c r="V58" i="14"/>
  <c r="W58" i="14"/>
  <c r="X58" i="14"/>
  <c r="Y58" i="14"/>
  <c r="AA58" i="14"/>
  <c r="AB58" i="14"/>
  <c r="AC58" i="14"/>
  <c r="AD58" i="14"/>
  <c r="AF58" i="14"/>
  <c r="AG58" i="14"/>
  <c r="AH58" i="14"/>
  <c r="AI58" i="14"/>
  <c r="AK58" i="14"/>
  <c r="AL58" i="14"/>
  <c r="AM58" i="14"/>
  <c r="AN58" i="14"/>
  <c r="AP58" i="14"/>
  <c r="AQ58" i="14"/>
  <c r="AR58" i="14"/>
  <c r="AS58" i="14"/>
  <c r="AU58" i="14"/>
  <c r="AV58" i="14"/>
  <c r="AW58" i="14"/>
  <c r="AX58" i="14"/>
  <c r="AZ58" i="14"/>
  <c r="BA58" i="14"/>
  <c r="BB58" i="14"/>
  <c r="BC58" i="14"/>
  <c r="BE58" i="14"/>
  <c r="BF58" i="14"/>
  <c r="BG58" i="14"/>
  <c r="BH58" i="14"/>
  <c r="BJ58" i="14"/>
  <c r="BK58" i="14"/>
  <c r="BL58" i="14"/>
  <c r="BM58" i="14"/>
  <c r="BO58" i="14"/>
  <c r="BP58" i="14"/>
  <c r="BQ58" i="14"/>
  <c r="BR58" i="14"/>
  <c r="Q67" i="14"/>
  <c r="R67" i="14"/>
  <c r="S67" i="14"/>
  <c r="T67" i="14"/>
  <c r="V67" i="14"/>
  <c r="W67" i="14"/>
  <c r="X67" i="14"/>
  <c r="Y67" i="14"/>
  <c r="AA67" i="14"/>
  <c r="AB67" i="14"/>
  <c r="AC67" i="14"/>
  <c r="AD67" i="14"/>
  <c r="AF67" i="14"/>
  <c r="AG67" i="14"/>
  <c r="AH67" i="14"/>
  <c r="AI67" i="14"/>
  <c r="AK67" i="14"/>
  <c r="AL67" i="14"/>
  <c r="AM67" i="14"/>
  <c r="AN67" i="14"/>
  <c r="AP67" i="14"/>
  <c r="AQ67" i="14"/>
  <c r="AR67" i="14"/>
  <c r="AS67" i="14"/>
  <c r="AU67" i="14"/>
  <c r="AV67" i="14"/>
  <c r="AW67" i="14"/>
  <c r="AX67" i="14"/>
  <c r="AZ67" i="14"/>
  <c r="BA67" i="14"/>
  <c r="BB67" i="14"/>
  <c r="BC67" i="14"/>
  <c r="BE67" i="14"/>
  <c r="BF67" i="14"/>
  <c r="BG67" i="14"/>
  <c r="BH67" i="14"/>
  <c r="BJ67" i="14"/>
  <c r="BK67" i="14"/>
  <c r="BL67" i="14"/>
  <c r="BM67" i="14"/>
  <c r="BO67" i="14"/>
  <c r="BP67" i="14"/>
  <c r="BQ67" i="14"/>
  <c r="BR67" i="14"/>
  <c r="AF80" i="14"/>
  <c r="AG80" i="14"/>
  <c r="AH80" i="14"/>
  <c r="AI80" i="14"/>
  <c r="AK80" i="14"/>
  <c r="AL80" i="14"/>
  <c r="AM80" i="14"/>
  <c r="AN80" i="14"/>
  <c r="AP80" i="14"/>
  <c r="AQ80" i="14"/>
  <c r="AR80" i="14"/>
  <c r="AS80" i="14"/>
  <c r="AU80" i="14"/>
  <c r="AV80" i="14"/>
  <c r="AW80" i="14"/>
  <c r="AX80" i="14"/>
  <c r="AZ80" i="14"/>
  <c r="BA80" i="14"/>
  <c r="BB80" i="14"/>
  <c r="BC80" i="14"/>
  <c r="BE80" i="14"/>
  <c r="BF80" i="14"/>
  <c r="BG80" i="14"/>
  <c r="BH80" i="14"/>
  <c r="BJ80" i="14"/>
  <c r="BK80" i="14"/>
  <c r="BL80" i="14"/>
  <c r="BM80" i="14"/>
  <c r="BO80" i="14"/>
  <c r="BP80" i="14"/>
  <c r="BQ80" i="14"/>
  <c r="BR80" i="14"/>
  <c r="AA80" i="14"/>
  <c r="AB80" i="14"/>
  <c r="AC80" i="14"/>
  <c r="AD80" i="14"/>
  <c r="V80" i="14"/>
  <c r="W80" i="14"/>
  <c r="X80" i="14"/>
  <c r="Y80" i="14"/>
  <c r="P72" i="14"/>
  <c r="P73" i="14"/>
  <c r="P74" i="14"/>
  <c r="P75" i="14"/>
  <c r="P76" i="14"/>
  <c r="P77" i="14"/>
  <c r="P78" i="14"/>
  <c r="P79" i="14"/>
  <c r="P71" i="14"/>
  <c r="P70" i="14"/>
  <c r="U70" i="14" s="1"/>
  <c r="H81" i="14"/>
  <c r="P62" i="14"/>
  <c r="P63" i="14"/>
  <c r="P64" i="14"/>
  <c r="P65" i="14"/>
  <c r="P66" i="14"/>
  <c r="P61" i="14"/>
  <c r="U61" i="14" s="1"/>
  <c r="H68" i="14"/>
  <c r="P44" i="14"/>
  <c r="P45" i="14"/>
  <c r="P46" i="14"/>
  <c r="P47" i="14"/>
  <c r="P48" i="14"/>
  <c r="P50" i="14"/>
  <c r="P51" i="14"/>
  <c r="P52" i="14"/>
  <c r="P53" i="14"/>
  <c r="P54" i="14"/>
  <c r="P55" i="14"/>
  <c r="P56" i="14"/>
  <c r="P57" i="14"/>
  <c r="P43" i="14"/>
  <c r="P42" i="14"/>
  <c r="U42" i="14" s="1"/>
  <c r="Z42" i="14" s="1"/>
  <c r="H59" i="14"/>
  <c r="AE3" i="19" l="1"/>
  <c r="AJ3" i="19" s="1"/>
  <c r="AO3" i="19" s="1"/>
  <c r="AT3" i="19" s="1"/>
  <c r="AY3" i="19" s="1"/>
  <c r="BD3" i="19" s="1"/>
  <c r="BI3" i="19" s="1"/>
  <c r="BN3" i="19" s="1"/>
  <c r="I13" i="20"/>
  <c r="G21" i="4" s="1"/>
  <c r="BS30" i="17"/>
  <c r="G30" i="17" s="1"/>
  <c r="P12" i="20"/>
  <c r="P67" i="14"/>
  <c r="Z3" i="20"/>
  <c r="I10" i="19"/>
  <c r="G38" i="4" s="1"/>
  <c r="P49" i="15"/>
  <c r="I12" i="18"/>
  <c r="G37" i="4" s="1"/>
  <c r="I19" i="18"/>
  <c r="G50" i="4" s="1"/>
  <c r="P9" i="19"/>
  <c r="I26" i="19"/>
  <c r="G12" i="4" s="1"/>
  <c r="P11" i="18"/>
  <c r="P18" i="18"/>
  <c r="I35" i="21"/>
  <c r="G22" i="4" s="1"/>
  <c r="P34" i="21"/>
  <c r="I13" i="21"/>
  <c r="G29" i="4" s="1"/>
  <c r="P12" i="21"/>
  <c r="U20" i="21"/>
  <c r="I18" i="21"/>
  <c r="G68" i="4" s="1"/>
  <c r="P40" i="15"/>
  <c r="P60" i="15"/>
  <c r="P26" i="15"/>
  <c r="I84" i="15"/>
  <c r="G35" i="4" s="1"/>
  <c r="P74" i="15"/>
  <c r="U3" i="18"/>
  <c r="U14" i="18"/>
  <c r="Z12" i="19"/>
  <c r="AE12" i="19" s="1"/>
  <c r="AJ12" i="19" s="1"/>
  <c r="AO12" i="19" s="1"/>
  <c r="AT12" i="19" s="1"/>
  <c r="AY12" i="19" s="1"/>
  <c r="P25" i="19"/>
  <c r="P58" i="14"/>
  <c r="P80" i="14"/>
  <c r="Z61" i="14"/>
  <c r="Z70" i="14"/>
  <c r="Z83" i="14"/>
  <c r="AE42" i="14"/>
  <c r="P88" i="14"/>
  <c r="Z77" i="15"/>
  <c r="AE77" i="15" s="1"/>
  <c r="AJ77" i="15" s="1"/>
  <c r="AO77" i="15" s="1"/>
  <c r="Z43" i="15"/>
  <c r="AE43" i="15" s="1"/>
  <c r="AJ43" i="15" s="1"/>
  <c r="AO43" i="15" s="1"/>
  <c r="AT43" i="15" s="1"/>
  <c r="AY43" i="15" s="1"/>
  <c r="BD43" i="15" s="1"/>
  <c r="BI43" i="15" s="1"/>
  <c r="Z52" i="15"/>
  <c r="AE52" i="15" s="1"/>
  <c r="AJ52" i="15" s="1"/>
  <c r="AO52" i="15" s="1"/>
  <c r="Z63" i="15"/>
  <c r="AE63" i="15" s="1"/>
  <c r="AJ63" i="15" s="1"/>
  <c r="AO63" i="15" s="1"/>
  <c r="AT63" i="15" s="1"/>
  <c r="P83" i="15"/>
  <c r="U29" i="15"/>
  <c r="Z29" i="15" s="1"/>
  <c r="AE29" i="15" s="1"/>
  <c r="AJ29" i="15" s="1"/>
  <c r="AO29" i="15" s="1"/>
  <c r="AT29" i="15" s="1"/>
  <c r="P7" i="15"/>
  <c r="I27" i="15"/>
  <c r="G45" i="4" s="1"/>
  <c r="I75" i="15"/>
  <c r="G28" i="4" s="1"/>
  <c r="I8" i="15"/>
  <c r="G44" i="4" s="1"/>
  <c r="I61" i="15"/>
  <c r="G18" i="4" s="1"/>
  <c r="G66" i="4"/>
  <c r="H66" i="4" s="1"/>
  <c r="I41" i="15"/>
  <c r="G26" i="4" s="1"/>
  <c r="I50" i="15"/>
  <c r="G27" i="4" s="1"/>
  <c r="AE23" i="15"/>
  <c r="AJ23" i="15" s="1"/>
  <c r="AO23" i="15" s="1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I43" i="14"/>
  <c r="I44" i="14"/>
  <c r="I45" i="14"/>
  <c r="I46" i="14"/>
  <c r="I47" i="14"/>
  <c r="I48" i="14"/>
  <c r="I50" i="14"/>
  <c r="I51" i="14"/>
  <c r="I52" i="14"/>
  <c r="I53" i="14"/>
  <c r="I54" i="14"/>
  <c r="I55" i="14"/>
  <c r="I56" i="14"/>
  <c r="I57" i="14"/>
  <c r="I62" i="14"/>
  <c r="I63" i="14"/>
  <c r="I64" i="14"/>
  <c r="I65" i="14"/>
  <c r="I66" i="14"/>
  <c r="I71" i="14"/>
  <c r="I72" i="14"/>
  <c r="I73" i="14"/>
  <c r="I74" i="14"/>
  <c r="I75" i="14"/>
  <c r="I76" i="14"/>
  <c r="I77" i="14"/>
  <c r="I78" i="14"/>
  <c r="I79" i="14"/>
  <c r="I84" i="14"/>
  <c r="G61" i="4" s="1"/>
  <c r="H61" i="4" s="1"/>
  <c r="I85" i="14"/>
  <c r="G62" i="4" s="1"/>
  <c r="H62" i="4" s="1"/>
  <c r="I86" i="14"/>
  <c r="G63" i="4" s="1"/>
  <c r="H63" i="4" s="1"/>
  <c r="I87" i="14"/>
  <c r="G64" i="4" s="1"/>
  <c r="H64" i="4" s="1"/>
  <c r="I83" i="14"/>
  <c r="I70" i="14"/>
  <c r="I61" i="14"/>
  <c r="I42" i="14"/>
  <c r="P31" i="14"/>
  <c r="P32" i="14"/>
  <c r="P33" i="14"/>
  <c r="P34" i="14"/>
  <c r="P35" i="14"/>
  <c r="P38" i="14"/>
  <c r="P30" i="14"/>
  <c r="P29" i="14"/>
  <c r="H40" i="14"/>
  <c r="I30" i="14"/>
  <c r="I31" i="14"/>
  <c r="I32" i="14"/>
  <c r="I33" i="14"/>
  <c r="I34" i="14"/>
  <c r="I35" i="14"/>
  <c r="I38" i="14"/>
  <c r="P25" i="14"/>
  <c r="P21" i="14"/>
  <c r="P17" i="14"/>
  <c r="J27" i="14"/>
  <c r="H27" i="14"/>
  <c r="H23" i="14"/>
  <c r="H19" i="14"/>
  <c r="I29" i="14"/>
  <c r="I25" i="14"/>
  <c r="G60" i="4" s="1"/>
  <c r="I21" i="14"/>
  <c r="G59" i="4" s="1"/>
  <c r="I17" i="14"/>
  <c r="G58" i="4" s="1"/>
  <c r="P6" i="14"/>
  <c r="P8" i="14"/>
  <c r="P9" i="14"/>
  <c r="P10" i="14"/>
  <c r="P11" i="14"/>
  <c r="P12" i="14"/>
  <c r="P5" i="14"/>
  <c r="U3" i="14"/>
  <c r="H14" i="14"/>
  <c r="I5" i="14"/>
  <c r="I6" i="14"/>
  <c r="I8" i="14"/>
  <c r="I9" i="14"/>
  <c r="I10" i="14"/>
  <c r="I11" i="14"/>
  <c r="I12" i="14"/>
  <c r="I3" i="14"/>
  <c r="AE3" i="20" l="1"/>
  <c r="Z20" i="21"/>
  <c r="Z3" i="18"/>
  <c r="Z14" i="18"/>
  <c r="P39" i="14"/>
  <c r="I14" i="14"/>
  <c r="G16" i="4" s="1"/>
  <c r="U29" i="14"/>
  <c r="Z29" i="14" s="1"/>
  <c r="I40" i="14"/>
  <c r="G17" i="4" s="1"/>
  <c r="I68" i="14"/>
  <c r="G34" i="4" s="1"/>
  <c r="Z3" i="14"/>
  <c r="I81" i="14"/>
  <c r="G25" i="4" s="1"/>
  <c r="AJ42" i="14"/>
  <c r="I89" i="14"/>
  <c r="G43" i="4" s="1"/>
  <c r="AE70" i="14"/>
  <c r="AJ70" i="14" s="1"/>
  <c r="I19" i="14"/>
  <c r="I23" i="14"/>
  <c r="I27" i="14"/>
  <c r="I59" i="14"/>
  <c r="G11" i="4" s="1"/>
  <c r="AE83" i="14"/>
  <c r="AE61" i="14"/>
  <c r="AT77" i="15"/>
  <c r="AY63" i="15"/>
  <c r="BD63" i="15" s="1"/>
  <c r="AT52" i="15"/>
  <c r="AY52" i="15" s="1"/>
  <c r="BN43" i="15"/>
  <c r="BS43" i="15" s="1"/>
  <c r="AY29" i="15"/>
  <c r="AT23" i="15"/>
  <c r="AY23" i="15" s="1"/>
  <c r="BD23" i="15" s="1"/>
  <c r="BI23" i="15" s="1"/>
  <c r="BS10" i="15"/>
  <c r="AY3" i="15"/>
  <c r="BD3" i="15" s="1"/>
  <c r="BD12" i="19"/>
  <c r="BI12" i="19" s="1"/>
  <c r="BN12" i="19" s="1"/>
  <c r="BS12" i="19" s="1"/>
  <c r="BS3" i="19"/>
  <c r="P13" i="14"/>
  <c r="P5" i="13"/>
  <c r="P6" i="13"/>
  <c r="P4" i="13"/>
  <c r="P3" i="13"/>
  <c r="U3" i="13" s="1"/>
  <c r="H8" i="13"/>
  <c r="I4" i="13"/>
  <c r="I5" i="13"/>
  <c r="I6" i="13"/>
  <c r="I3" i="13"/>
  <c r="P13" i="12"/>
  <c r="P14" i="12"/>
  <c r="P15" i="12"/>
  <c r="P17" i="12"/>
  <c r="P12" i="12"/>
  <c r="P11" i="12"/>
  <c r="H19" i="12"/>
  <c r="I12" i="12"/>
  <c r="I13" i="12"/>
  <c r="I14" i="12"/>
  <c r="I15" i="12"/>
  <c r="I11" i="12"/>
  <c r="P22" i="11"/>
  <c r="P24" i="11"/>
  <c r="P21" i="11"/>
  <c r="P10" i="11"/>
  <c r="P11" i="11"/>
  <c r="P12" i="11"/>
  <c r="P13" i="11"/>
  <c r="P14" i="11"/>
  <c r="P15" i="11"/>
  <c r="P16" i="11"/>
  <c r="P9" i="11"/>
  <c r="P5" i="12"/>
  <c r="P6" i="12"/>
  <c r="P7" i="12"/>
  <c r="P4" i="12"/>
  <c r="P3" i="12"/>
  <c r="U3" i="12" s="1"/>
  <c r="I4" i="12"/>
  <c r="I5" i="12"/>
  <c r="I6" i="12"/>
  <c r="I7" i="12"/>
  <c r="H9" i="12"/>
  <c r="I3" i="12"/>
  <c r="P20" i="11"/>
  <c r="U20" i="11" s="1"/>
  <c r="Z20" i="11" s="1"/>
  <c r="AE20" i="11" s="1"/>
  <c r="AJ20" i="11" s="1"/>
  <c r="AO20" i="11" s="1"/>
  <c r="AT20" i="11" s="1"/>
  <c r="AY20" i="11" s="1"/>
  <c r="BD20" i="11" s="1"/>
  <c r="BI20" i="11" s="1"/>
  <c r="BN20" i="11" s="1"/>
  <c r="BS20" i="11" s="1"/>
  <c r="J26" i="11"/>
  <c r="J49" i="4" s="1"/>
  <c r="H26" i="11"/>
  <c r="I21" i="11"/>
  <c r="I22" i="11"/>
  <c r="I24" i="11"/>
  <c r="I20" i="11"/>
  <c r="I9" i="11"/>
  <c r="I10" i="11"/>
  <c r="I11" i="11"/>
  <c r="I13" i="11"/>
  <c r="I14" i="11"/>
  <c r="I15" i="11"/>
  <c r="I16" i="11"/>
  <c r="H18" i="11"/>
  <c r="I8" i="11"/>
  <c r="P4" i="11"/>
  <c r="H6" i="11"/>
  <c r="I4" i="11"/>
  <c r="P4" i="10"/>
  <c r="I4" i="10"/>
  <c r="G56" i="4" s="1"/>
  <c r="H6" i="10"/>
  <c r="P4" i="9"/>
  <c r="P5" i="9"/>
  <c r="P6" i="9"/>
  <c r="P7" i="9"/>
  <c r="P3" i="9"/>
  <c r="I4" i="9"/>
  <c r="I5" i="9"/>
  <c r="I6" i="9"/>
  <c r="I7" i="9"/>
  <c r="H9" i="9"/>
  <c r="I3" i="9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5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H29" i="8"/>
  <c r="I3" i="8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6" i="7"/>
  <c r="G55" i="4"/>
  <c r="I3" i="7"/>
  <c r="H6" i="7"/>
  <c r="P3" i="6"/>
  <c r="P5" i="6"/>
  <c r="P6" i="6"/>
  <c r="Q3" i="6"/>
  <c r="J9" i="6"/>
  <c r="I4" i="6"/>
  <c r="I5" i="6"/>
  <c r="I6" i="6"/>
  <c r="I3" i="6"/>
  <c r="P21" i="5"/>
  <c r="U21" i="5" s="1"/>
  <c r="P3" i="5"/>
  <c r="U3" i="5" s="1"/>
  <c r="P16" i="17"/>
  <c r="P3" i="17"/>
  <c r="P29" i="2"/>
  <c r="P17" i="2"/>
  <c r="U17" i="2" s="1"/>
  <c r="P13" i="2"/>
  <c r="P9" i="2"/>
  <c r="J29" i="5"/>
  <c r="P23" i="5"/>
  <c r="P24" i="5"/>
  <c r="P26" i="5"/>
  <c r="P27" i="5"/>
  <c r="P22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I22" i="5"/>
  <c r="I23" i="5"/>
  <c r="I24" i="5"/>
  <c r="I25" i="5"/>
  <c r="I26" i="5"/>
  <c r="I27" i="5"/>
  <c r="H29" i="5"/>
  <c r="I21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3" i="5"/>
  <c r="J19" i="5"/>
  <c r="H19" i="5"/>
  <c r="P31" i="2"/>
  <c r="U31" i="2" s="1"/>
  <c r="Z31" i="2" s="1"/>
  <c r="AE31" i="2" s="1"/>
  <c r="AJ31" i="2" s="1"/>
  <c r="P32" i="2"/>
  <c r="U32" i="2" s="1"/>
  <c r="Z32" i="2" s="1"/>
  <c r="AE32" i="2" s="1"/>
  <c r="AJ32" i="2" s="1"/>
  <c r="P33" i="2"/>
  <c r="U33" i="2" s="1"/>
  <c r="Z33" i="2" s="1"/>
  <c r="AE33" i="2" s="1"/>
  <c r="AJ33" i="2" s="1"/>
  <c r="P30" i="2"/>
  <c r="U30" i="2" s="1"/>
  <c r="Z30" i="2" s="1"/>
  <c r="AE30" i="2" s="1"/>
  <c r="AJ30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22" i="2"/>
  <c r="U22" i="2" s="1"/>
  <c r="Z22" i="2" s="1"/>
  <c r="AE22" i="2" s="1"/>
  <c r="AJ22" i="2" s="1"/>
  <c r="P23" i="2"/>
  <c r="U23" i="2" s="1"/>
  <c r="Z23" i="2" s="1"/>
  <c r="AE23" i="2" s="1"/>
  <c r="AJ23" i="2" s="1"/>
  <c r="P24" i="2"/>
  <c r="U24" i="2" s="1"/>
  <c r="Z24" i="2" s="1"/>
  <c r="AE24" i="2" s="1"/>
  <c r="AJ24" i="2" s="1"/>
  <c r="P25" i="2"/>
  <c r="U25" i="2" s="1"/>
  <c r="Z25" i="2" s="1"/>
  <c r="AE25" i="2" s="1"/>
  <c r="AJ25" i="2" s="1"/>
  <c r="P18" i="2"/>
  <c r="U18" i="2" s="1"/>
  <c r="Z18" i="2" s="1"/>
  <c r="AE18" i="2" s="1"/>
  <c r="AJ18" i="2" s="1"/>
  <c r="J36" i="2"/>
  <c r="I30" i="2"/>
  <c r="I31" i="2"/>
  <c r="I32" i="2"/>
  <c r="I33" i="2"/>
  <c r="I29" i="2"/>
  <c r="I36" i="2" l="1"/>
  <c r="U29" i="2"/>
  <c r="U35" i="2" s="1"/>
  <c r="P35" i="2"/>
  <c r="P8" i="6"/>
  <c r="U3" i="6"/>
  <c r="Z3" i="6" s="1"/>
  <c r="AE3" i="6" s="1"/>
  <c r="P18" i="12"/>
  <c r="I19" i="12"/>
  <c r="G33" i="4" s="1"/>
  <c r="I29" i="8"/>
  <c r="G10" i="4" s="1"/>
  <c r="P28" i="8"/>
  <c r="G31" i="4"/>
  <c r="I9" i="6"/>
  <c r="G40" i="4" s="1"/>
  <c r="Z3" i="12"/>
  <c r="U3" i="8"/>
  <c r="U11" i="12"/>
  <c r="Z11" i="12" s="1"/>
  <c r="AE11" i="12" s="1"/>
  <c r="AJ11" i="12" s="1"/>
  <c r="AO11" i="12" s="1"/>
  <c r="AT11" i="12" s="1"/>
  <c r="AY11" i="12" s="1"/>
  <c r="BD11" i="12" s="1"/>
  <c r="BI11" i="12" s="1"/>
  <c r="BN11" i="12" s="1"/>
  <c r="BS11" i="12" s="1"/>
  <c r="G11" i="12" s="1"/>
  <c r="I8" i="13"/>
  <c r="G42" i="4" s="1"/>
  <c r="I6" i="11"/>
  <c r="G57" i="4"/>
  <c r="I6" i="7"/>
  <c r="I6" i="10"/>
  <c r="I9" i="12"/>
  <c r="G41" i="4" s="1"/>
  <c r="P8" i="12"/>
  <c r="AJ3" i="20"/>
  <c r="P5" i="7"/>
  <c r="I9" i="9"/>
  <c r="G24" i="4" s="1"/>
  <c r="I26" i="11"/>
  <c r="G49" i="4" s="1"/>
  <c r="AE20" i="21"/>
  <c r="Z3" i="13"/>
  <c r="P7" i="13"/>
  <c r="I18" i="11"/>
  <c r="G15" i="4" s="1"/>
  <c r="AE14" i="18"/>
  <c r="AE3" i="18"/>
  <c r="P28" i="5"/>
  <c r="I29" i="5"/>
  <c r="G32" i="4" s="1"/>
  <c r="P18" i="5"/>
  <c r="Z3" i="5"/>
  <c r="Z21" i="5"/>
  <c r="AE21" i="5" s="1"/>
  <c r="AJ21" i="5" s="1"/>
  <c r="AO21" i="5" s="1"/>
  <c r="AT21" i="5" s="1"/>
  <c r="AY21" i="5" s="1"/>
  <c r="BD21" i="5" s="1"/>
  <c r="BI21" i="5" s="1"/>
  <c r="BN21" i="5" s="1"/>
  <c r="BS21" i="5" s="1"/>
  <c r="P8" i="9"/>
  <c r="U3" i="9"/>
  <c r="AJ61" i="14"/>
  <c r="AE29" i="14"/>
  <c r="AO42" i="14"/>
  <c r="AE3" i="14"/>
  <c r="AJ83" i="14"/>
  <c r="AO70" i="14"/>
  <c r="AY77" i="15"/>
  <c r="BI63" i="15"/>
  <c r="BN63" i="15" s="1"/>
  <c r="BD52" i="15"/>
  <c r="BD29" i="15"/>
  <c r="BN23" i="15"/>
  <c r="BI3" i="15"/>
  <c r="P25" i="11"/>
  <c r="Z17" i="2"/>
  <c r="U26" i="2"/>
  <c r="P26" i="2"/>
  <c r="Z29" i="2" l="1"/>
  <c r="Z35" i="2" s="1"/>
  <c r="AE3" i="12"/>
  <c r="AO3" i="20"/>
  <c r="Z3" i="8"/>
  <c r="AJ20" i="21"/>
  <c r="AE3" i="13"/>
  <c r="AJ14" i="18"/>
  <c r="AO14" i="18" s="1"/>
  <c r="AT14" i="18" s="1"/>
  <c r="AY14" i="18" s="1"/>
  <c r="BD14" i="18" s="1"/>
  <c r="BI14" i="18" s="1"/>
  <c r="BN14" i="18" s="1"/>
  <c r="BS14" i="18" s="1"/>
  <c r="AJ3" i="18"/>
  <c r="AE3" i="5"/>
  <c r="Z3" i="9"/>
  <c r="AJ3" i="14"/>
  <c r="AJ29" i="14"/>
  <c r="AT70" i="14"/>
  <c r="AO83" i="14"/>
  <c r="AO61" i="14"/>
  <c r="AT42" i="14"/>
  <c r="BD77" i="15"/>
  <c r="BS63" i="15"/>
  <c r="BI52" i="15"/>
  <c r="BI29" i="15"/>
  <c r="BS23" i="15"/>
  <c r="BN3" i="15"/>
  <c r="AE17" i="2"/>
  <c r="Z26" i="2"/>
  <c r="AE29" i="2" l="1"/>
  <c r="AE35" i="2" s="1"/>
  <c r="AJ3" i="12"/>
  <c r="AT3" i="20"/>
  <c r="AE3" i="8"/>
  <c r="AO20" i="21"/>
  <c r="AJ3" i="13"/>
  <c r="AO3" i="18"/>
  <c r="AJ3" i="5"/>
  <c r="AE3" i="9"/>
  <c r="AY42" i="14"/>
  <c r="AO29" i="14"/>
  <c r="AT61" i="14"/>
  <c r="AO3" i="14"/>
  <c r="AT83" i="14"/>
  <c r="AY70" i="14"/>
  <c r="BI77" i="15"/>
  <c r="BN52" i="15"/>
  <c r="BN29" i="15"/>
  <c r="BS3" i="15"/>
  <c r="AJ17" i="2"/>
  <c r="AE26" i="2"/>
  <c r="AJ29" i="2" l="1"/>
  <c r="AJ35" i="2" s="1"/>
  <c r="AO3" i="12"/>
  <c r="AY3" i="20"/>
  <c r="AJ3" i="8"/>
  <c r="AT20" i="21"/>
  <c r="AO3" i="13"/>
  <c r="AT3" i="18"/>
  <c r="AO3" i="5"/>
  <c r="AJ3" i="9"/>
  <c r="BD70" i="14"/>
  <c r="AT3" i="14"/>
  <c r="AT29" i="14"/>
  <c r="AY83" i="14"/>
  <c r="AY61" i="14"/>
  <c r="BD42" i="14"/>
  <c r="BN77" i="15"/>
  <c r="BS52" i="15"/>
  <c r="BS29" i="15"/>
  <c r="AO29" i="2"/>
  <c r="AO17" i="2"/>
  <c r="AJ26" i="2"/>
  <c r="BD3" i="20" l="1"/>
  <c r="AO3" i="8"/>
  <c r="AT3" i="12"/>
  <c r="BD3" i="21"/>
  <c r="AY20" i="21"/>
  <c r="AT3" i="13"/>
  <c r="AY3" i="18"/>
  <c r="AT3" i="5"/>
  <c r="AO3" i="9"/>
  <c r="BI42" i="14"/>
  <c r="BD83" i="14"/>
  <c r="AY3" i="14"/>
  <c r="BI70" i="14"/>
  <c r="BD61" i="14"/>
  <c r="AY29" i="14"/>
  <c r="BS77" i="15"/>
  <c r="AT29" i="2"/>
  <c r="AT17" i="2"/>
  <c r="AY3" i="12" l="1"/>
  <c r="BI3" i="20"/>
  <c r="AT3" i="8"/>
  <c r="BD20" i="21"/>
  <c r="BI3" i="21"/>
  <c r="AY3" i="13"/>
  <c r="BD3" i="18"/>
  <c r="AY3" i="5"/>
  <c r="AT3" i="9"/>
  <c r="BN70" i="14"/>
  <c r="BI83" i="14"/>
  <c r="BD3" i="14"/>
  <c r="BD29" i="14"/>
  <c r="BI61" i="14"/>
  <c r="BN42" i="14"/>
  <c r="AY29" i="2"/>
  <c r="AY17" i="2"/>
  <c r="AY3" i="8" l="1"/>
  <c r="BN3" i="20"/>
  <c r="BD3" i="12"/>
  <c r="BN3" i="21"/>
  <c r="BI20" i="21"/>
  <c r="BD3" i="13"/>
  <c r="BI3" i="18"/>
  <c r="BD3" i="5"/>
  <c r="AY3" i="9"/>
  <c r="BS42" i="14"/>
  <c r="BN83" i="14"/>
  <c r="BI3" i="14"/>
  <c r="BI29" i="14"/>
  <c r="BN61" i="14"/>
  <c r="BS70" i="14"/>
  <c r="BD29" i="2"/>
  <c r="BD17" i="2"/>
  <c r="BS3" i="20" l="1"/>
  <c r="BI3" i="12"/>
  <c r="BD3" i="8"/>
  <c r="BN20" i="21"/>
  <c r="BS3" i="21"/>
  <c r="BI3" i="13"/>
  <c r="BN3" i="18"/>
  <c r="BI3" i="5"/>
  <c r="BD3" i="9"/>
  <c r="BS83" i="14"/>
  <c r="BN29" i="14"/>
  <c r="BN3" i="14"/>
  <c r="BS61" i="14"/>
  <c r="BI8" i="11"/>
  <c r="BI29" i="2"/>
  <c r="BI17" i="2"/>
  <c r="BI3" i="8" l="1"/>
  <c r="BN3" i="12"/>
  <c r="BS20" i="21"/>
  <c r="BN3" i="13"/>
  <c r="BS3" i="18"/>
  <c r="BN3" i="5"/>
  <c r="BI3" i="9"/>
  <c r="BS3" i="14"/>
  <c r="BS29" i="14"/>
  <c r="BN8" i="11"/>
  <c r="BN29" i="2"/>
  <c r="BN17" i="2"/>
  <c r="BS3" i="12" l="1"/>
  <c r="BN3" i="8"/>
  <c r="BS3" i="13"/>
  <c r="BS3" i="5"/>
  <c r="BN3" i="9"/>
  <c r="BS8" i="11"/>
  <c r="BS29" i="2"/>
  <c r="BS17" i="2"/>
  <c r="BS3" i="8" l="1"/>
  <c r="BS3" i="9"/>
  <c r="I18" i="2" l="1"/>
  <c r="I19" i="2"/>
  <c r="I20" i="2"/>
  <c r="I21" i="2"/>
  <c r="I22" i="2"/>
  <c r="I23" i="2"/>
  <c r="I24" i="2"/>
  <c r="I25" i="2"/>
  <c r="I17" i="2"/>
  <c r="H27" i="2"/>
  <c r="I13" i="2"/>
  <c r="G53" i="4" s="1"/>
  <c r="I9" i="2"/>
  <c r="G52" i="4" s="1"/>
  <c r="I4" i="2"/>
  <c r="G54" i="4" l="1"/>
  <c r="P4" i="2"/>
  <c r="I27" i="2"/>
  <c r="G14" i="4" s="1"/>
  <c r="N21" i="16"/>
  <c r="O21" i="16"/>
  <c r="Q21" i="16"/>
  <c r="R21" i="16"/>
  <c r="S21" i="16"/>
  <c r="T21" i="16"/>
  <c r="V21" i="16"/>
  <c r="W21" i="16"/>
  <c r="X21" i="16"/>
  <c r="Y21" i="16"/>
  <c r="AA21" i="16"/>
  <c r="AB21" i="16"/>
  <c r="AC21" i="16"/>
  <c r="AD21" i="16"/>
  <c r="AF21" i="16"/>
  <c r="AG21" i="16"/>
  <c r="AH21" i="16"/>
  <c r="AI21" i="16"/>
  <c r="AK21" i="16"/>
  <c r="AL21" i="16"/>
  <c r="AM21" i="16"/>
  <c r="AN21" i="16"/>
  <c r="AP21" i="16"/>
  <c r="AQ21" i="16"/>
  <c r="AR21" i="16"/>
  <c r="AS21" i="16"/>
  <c r="AU21" i="16"/>
  <c r="AV21" i="16"/>
  <c r="AW21" i="16"/>
  <c r="AX21" i="16"/>
  <c r="AZ21" i="16"/>
  <c r="BA21" i="16"/>
  <c r="BB21" i="16"/>
  <c r="BC21" i="16"/>
  <c r="BE21" i="16"/>
  <c r="BF21" i="16"/>
  <c r="BG21" i="16"/>
  <c r="BH21" i="16"/>
  <c r="BJ21" i="16"/>
  <c r="BK21" i="16"/>
  <c r="BL21" i="16"/>
  <c r="BM21" i="16"/>
  <c r="BO21" i="16"/>
  <c r="BP21" i="16"/>
  <c r="BQ21" i="16"/>
  <c r="BR21" i="16"/>
  <c r="M21" i="16"/>
  <c r="Q30" i="16"/>
  <c r="R30" i="16"/>
  <c r="S30" i="16"/>
  <c r="T30" i="16"/>
  <c r="V30" i="16"/>
  <c r="W30" i="16"/>
  <c r="X30" i="16"/>
  <c r="Y30" i="16"/>
  <c r="AA30" i="16"/>
  <c r="AB30" i="16"/>
  <c r="AC30" i="16"/>
  <c r="AD30" i="16"/>
  <c r="AF30" i="16"/>
  <c r="AG30" i="16"/>
  <c r="AH30" i="16"/>
  <c r="AI30" i="16"/>
  <c r="AK30" i="16"/>
  <c r="AL30" i="16"/>
  <c r="AM30" i="16"/>
  <c r="AN30" i="16"/>
  <c r="AP30" i="16"/>
  <c r="AQ30" i="16"/>
  <c r="AR30" i="16"/>
  <c r="AS30" i="16"/>
  <c r="AU30" i="16"/>
  <c r="AV30" i="16"/>
  <c r="AW30" i="16"/>
  <c r="AX30" i="16"/>
  <c r="AZ30" i="16"/>
  <c r="BA30" i="16"/>
  <c r="BB30" i="16"/>
  <c r="BC30" i="16"/>
  <c r="BE30" i="16"/>
  <c r="BF30" i="16"/>
  <c r="BG30" i="16"/>
  <c r="BH30" i="16"/>
  <c r="BJ30" i="16"/>
  <c r="BK30" i="16"/>
  <c r="BL30" i="16"/>
  <c r="BM30" i="16"/>
  <c r="BO30" i="16"/>
  <c r="BP30" i="16"/>
  <c r="BQ30" i="16"/>
  <c r="BR30" i="16"/>
  <c r="M30" i="16"/>
  <c r="N30" i="16"/>
  <c r="O30" i="16"/>
  <c r="Q46" i="16"/>
  <c r="M46" i="16"/>
  <c r="N46" i="16"/>
  <c r="O46" i="16"/>
  <c r="P35" i="16"/>
  <c r="P36" i="16"/>
  <c r="P37" i="16"/>
  <c r="P38" i="16"/>
  <c r="P39" i="16"/>
  <c r="P40" i="16"/>
  <c r="P41" i="16"/>
  <c r="P34" i="16"/>
  <c r="P26" i="16"/>
  <c r="P27" i="16"/>
  <c r="P28" i="16"/>
  <c r="P29" i="16"/>
  <c r="P25" i="16"/>
  <c r="I25" i="16"/>
  <c r="I26" i="16"/>
  <c r="I27" i="16"/>
  <c r="I28" i="16"/>
  <c r="I29" i="16"/>
  <c r="I24" i="16"/>
  <c r="P24" i="16" s="1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4" i="16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34" i="16"/>
  <c r="I35" i="16"/>
  <c r="I36" i="16"/>
  <c r="I37" i="16"/>
  <c r="I38" i="16"/>
  <c r="I39" i="16"/>
  <c r="I40" i="16"/>
  <c r="I41" i="16"/>
  <c r="I33" i="16"/>
  <c r="J31" i="16"/>
  <c r="H31" i="16"/>
  <c r="J22" i="16"/>
  <c r="I3" i="16"/>
  <c r="I22" i="16" l="1"/>
  <c r="G8" i="4" s="1"/>
  <c r="P33" i="16"/>
  <c r="I46" i="16"/>
  <c r="G36" i="4" s="1"/>
  <c r="V46" i="16"/>
  <c r="AA46" i="16" s="1"/>
  <c r="AF46" i="16" s="1"/>
  <c r="AK46" i="16" s="1"/>
  <c r="AP46" i="16" s="1"/>
  <c r="AU46" i="16" s="1"/>
  <c r="AZ46" i="16" s="1"/>
  <c r="BE46" i="16" s="1"/>
  <c r="BJ46" i="16" s="1"/>
  <c r="BO46" i="16" s="1"/>
  <c r="U24" i="16"/>
  <c r="Z24" i="16" s="1"/>
  <c r="P30" i="16"/>
  <c r="I31" i="16"/>
  <c r="G46" i="4" s="1"/>
  <c r="N14" i="17"/>
  <c r="O14" i="17"/>
  <c r="M14" i="17"/>
  <c r="V13" i="17"/>
  <c r="W13" i="17"/>
  <c r="X13" i="17"/>
  <c r="Y13" i="17"/>
  <c r="AA13" i="17"/>
  <c r="AB13" i="17"/>
  <c r="AC13" i="17"/>
  <c r="AD13" i="17"/>
  <c r="AF13" i="17"/>
  <c r="AG13" i="17"/>
  <c r="AH13" i="17"/>
  <c r="AI13" i="17"/>
  <c r="AK13" i="17"/>
  <c r="AL13" i="17"/>
  <c r="AM13" i="17"/>
  <c r="AN13" i="17"/>
  <c r="AP13" i="17"/>
  <c r="AQ13" i="17"/>
  <c r="AR13" i="17"/>
  <c r="AS13" i="17"/>
  <c r="AU13" i="17"/>
  <c r="AV13" i="17"/>
  <c r="AW13" i="17"/>
  <c r="AX13" i="17"/>
  <c r="AZ13" i="17"/>
  <c r="BA13" i="17"/>
  <c r="BB13" i="17"/>
  <c r="BC13" i="17"/>
  <c r="BE13" i="17"/>
  <c r="BF13" i="17"/>
  <c r="BG13" i="17"/>
  <c r="BH13" i="17"/>
  <c r="BJ13" i="17"/>
  <c r="BK13" i="17"/>
  <c r="BL13" i="17"/>
  <c r="BM13" i="17"/>
  <c r="BO13" i="17"/>
  <c r="BP13" i="17"/>
  <c r="BQ13" i="17"/>
  <c r="BR13" i="17"/>
  <c r="Q13" i="17"/>
  <c r="Q14" i="17" s="1"/>
  <c r="R13" i="17"/>
  <c r="S13" i="17"/>
  <c r="T13" i="17"/>
  <c r="N13" i="17"/>
  <c r="O13" i="17"/>
  <c r="M13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1" i="17"/>
  <c r="U11" i="17" s="1"/>
  <c r="Z11" i="17" s="1"/>
  <c r="P12" i="17"/>
  <c r="U12" i="17" s="1"/>
  <c r="Z12" i="17" s="1"/>
  <c r="V14" i="17" l="1"/>
  <c r="AA14" i="17" s="1"/>
  <c r="AF14" i="17" s="1"/>
  <c r="AK14" i="17" s="1"/>
  <c r="AP14" i="17" s="1"/>
  <c r="AU14" i="17" s="1"/>
  <c r="AZ14" i="17" s="1"/>
  <c r="BE14" i="17" s="1"/>
  <c r="BJ14" i="17" s="1"/>
  <c r="BO14" i="17" s="1"/>
  <c r="U33" i="16"/>
  <c r="P45" i="16"/>
  <c r="AE24" i="16"/>
  <c r="P13" i="17"/>
  <c r="U16" i="17"/>
  <c r="P26" i="17"/>
  <c r="U26" i="17" s="1"/>
  <c r="Z26" i="17" s="1"/>
  <c r="AE26" i="17" s="1"/>
  <c r="P27" i="17"/>
  <c r="U27" i="17" s="1"/>
  <c r="Z27" i="17" s="1"/>
  <c r="AE27" i="17" s="1"/>
  <c r="P28" i="17"/>
  <c r="U28" i="17" s="1"/>
  <c r="Z28" i="17" s="1"/>
  <c r="AE28" i="17" s="1"/>
  <c r="P29" i="17"/>
  <c r="U29" i="17" s="1"/>
  <c r="Z29" i="17" s="1"/>
  <c r="P17" i="17"/>
  <c r="P18" i="17"/>
  <c r="U18" i="17" s="1"/>
  <c r="Z18" i="17" s="1"/>
  <c r="AE18" i="17" s="1"/>
  <c r="P19" i="17"/>
  <c r="U19" i="17" s="1"/>
  <c r="Z19" i="17" s="1"/>
  <c r="AE19" i="17" s="1"/>
  <c r="P20" i="17"/>
  <c r="U20" i="17" s="1"/>
  <c r="Z20" i="17" s="1"/>
  <c r="AE20" i="17" s="1"/>
  <c r="P22" i="17"/>
  <c r="U22" i="17" s="1"/>
  <c r="Z22" i="17" s="1"/>
  <c r="AE22" i="17" s="1"/>
  <c r="P23" i="17"/>
  <c r="U23" i="17" s="1"/>
  <c r="Z23" i="17" s="1"/>
  <c r="AE23" i="17" s="1"/>
  <c r="P24" i="17"/>
  <c r="U24" i="17" s="1"/>
  <c r="Z24" i="17" s="1"/>
  <c r="AE24" i="17" s="1"/>
  <c r="P25" i="17"/>
  <c r="J14" i="17"/>
  <c r="H14" i="17"/>
  <c r="I4" i="17"/>
  <c r="I5" i="17"/>
  <c r="I6" i="17"/>
  <c r="I7" i="17"/>
  <c r="I8" i="17"/>
  <c r="I9" i="17"/>
  <c r="I11" i="17"/>
  <c r="I12" i="17"/>
  <c r="I3" i="17"/>
  <c r="U3" i="17" s="1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32" i="17" l="1"/>
  <c r="U17" i="17"/>
  <c r="Z33" i="16"/>
  <c r="AJ24" i="16"/>
  <c r="U13" i="17"/>
  <c r="I14" i="17"/>
  <c r="G19" i="4" s="1"/>
  <c r="Z16" i="17"/>
  <c r="I18" i="17"/>
  <c r="I19" i="17"/>
  <c r="I20" i="17"/>
  <c r="I22" i="17"/>
  <c r="I23" i="17"/>
  <c r="I24" i="17"/>
  <c r="U25" i="17"/>
  <c r="Z25" i="17" s="1"/>
  <c r="AE25" i="17" s="1"/>
  <c r="I26" i="17"/>
  <c r="I27" i="17"/>
  <c r="I28" i="17"/>
  <c r="I16" i="17"/>
  <c r="C22" i="16"/>
  <c r="I17" i="17" l="1"/>
  <c r="I33" i="17" s="1"/>
  <c r="G20" i="4" s="1"/>
  <c r="J33" i="17"/>
  <c r="U32" i="17"/>
  <c r="AE33" i="16"/>
  <c r="AO24" i="16"/>
  <c r="AE16" i="17"/>
  <c r="U75" i="14"/>
  <c r="Z75" i="14" s="1"/>
  <c r="AE75" i="14" s="1"/>
  <c r="AJ75" i="14" s="1"/>
  <c r="AO75" i="14" s="1"/>
  <c r="AT75" i="14" s="1"/>
  <c r="AY75" i="14" s="1"/>
  <c r="BD75" i="14" s="1"/>
  <c r="BI75" i="14" s="1"/>
  <c r="BN75" i="14" s="1"/>
  <c r="BS75" i="14" s="1"/>
  <c r="G75" i="14" s="1"/>
  <c r="AJ33" i="16" l="1"/>
  <c r="AT24" i="16"/>
  <c r="AJ16" i="17"/>
  <c r="AO33" i="16" l="1"/>
  <c r="AY24" i="16"/>
  <c r="AO16" i="17"/>
  <c r="J60" i="4"/>
  <c r="BR26" i="14"/>
  <c r="BQ26" i="14"/>
  <c r="BP26" i="14"/>
  <c r="BO26" i="14"/>
  <c r="BM26" i="14"/>
  <c r="BL26" i="14"/>
  <c r="BK26" i="14"/>
  <c r="BJ26" i="14"/>
  <c r="BH26" i="14"/>
  <c r="BG26" i="14"/>
  <c r="BF26" i="14"/>
  <c r="BE26" i="14"/>
  <c r="BC26" i="14"/>
  <c r="BB26" i="14"/>
  <c r="BA26" i="14"/>
  <c r="AZ26" i="14"/>
  <c r="AX26" i="14"/>
  <c r="AW26" i="14"/>
  <c r="AV26" i="14"/>
  <c r="AU26" i="14"/>
  <c r="AS26" i="14"/>
  <c r="AR26" i="14"/>
  <c r="AQ26" i="14"/>
  <c r="AP26" i="14"/>
  <c r="AN26" i="14"/>
  <c r="AM26" i="14"/>
  <c r="AL26" i="14"/>
  <c r="AK26" i="14"/>
  <c r="AI26" i="14"/>
  <c r="AH26" i="14"/>
  <c r="AG26" i="14"/>
  <c r="AF26" i="14"/>
  <c r="AD26" i="14"/>
  <c r="AC26" i="14"/>
  <c r="AB26" i="14"/>
  <c r="AA26" i="14"/>
  <c r="Y26" i="14"/>
  <c r="X26" i="14"/>
  <c r="W26" i="14"/>
  <c r="V26" i="14"/>
  <c r="T26" i="14"/>
  <c r="S26" i="14"/>
  <c r="R26" i="14"/>
  <c r="Q26" i="14"/>
  <c r="U25" i="14"/>
  <c r="E27" i="14"/>
  <c r="F27" i="14" s="1"/>
  <c r="P27" i="14" s="1"/>
  <c r="O27" i="14"/>
  <c r="T27" i="14" s="1"/>
  <c r="Y27" i="14" s="1"/>
  <c r="AD27" i="14" s="1"/>
  <c r="AI27" i="14" s="1"/>
  <c r="AN27" i="14" s="1"/>
  <c r="AS27" i="14" s="1"/>
  <c r="AX27" i="14" s="1"/>
  <c r="BC27" i="14" s="1"/>
  <c r="N27" i="14"/>
  <c r="M27" i="14"/>
  <c r="F25" i="14"/>
  <c r="S27" i="14" l="1"/>
  <c r="X27" i="14" s="1"/>
  <c r="AC27" i="14" s="1"/>
  <c r="AH27" i="14" s="1"/>
  <c r="AM27" i="14" s="1"/>
  <c r="AR27" i="14" s="1"/>
  <c r="AW27" i="14" s="1"/>
  <c r="BB27" i="14" s="1"/>
  <c r="BG27" i="14" s="1"/>
  <c r="BL27" i="14" s="1"/>
  <c r="BQ27" i="14" s="1"/>
  <c r="E60" i="4" s="1"/>
  <c r="AT33" i="16"/>
  <c r="R27" i="14"/>
  <c r="W27" i="14" s="1"/>
  <c r="AB27" i="14" s="1"/>
  <c r="AG27" i="14" s="1"/>
  <c r="AL27" i="14" s="1"/>
  <c r="AQ27" i="14" s="1"/>
  <c r="AV27" i="14" s="1"/>
  <c r="BA27" i="14" s="1"/>
  <c r="BF27" i="14" s="1"/>
  <c r="BK27" i="14" s="1"/>
  <c r="BP27" i="14" s="1"/>
  <c r="D60" i="4" s="1"/>
  <c r="BD24" i="16"/>
  <c r="AT16" i="17"/>
  <c r="U26" i="14"/>
  <c r="U27" i="14" s="1"/>
  <c r="Z25" i="14"/>
  <c r="I60" i="4"/>
  <c r="BH27" i="14"/>
  <c r="BM27" i="14" s="1"/>
  <c r="BR27" i="14" s="1"/>
  <c r="F60" i="4" s="1"/>
  <c r="F76" i="14"/>
  <c r="AY33" i="16" l="1"/>
  <c r="BI24" i="16"/>
  <c r="AY16" i="17"/>
  <c r="H60" i="4"/>
  <c r="Z26" i="14"/>
  <c r="Z27" i="14" s="1"/>
  <c r="AE25" i="14"/>
  <c r="K60" i="4"/>
  <c r="BD33" i="16" l="1"/>
  <c r="BN24" i="16"/>
  <c r="BD16" i="17"/>
  <c r="AJ25" i="14"/>
  <c r="AE26" i="14"/>
  <c r="AE27" i="14" s="1"/>
  <c r="G20" i="11"/>
  <c r="BI33" i="16" l="1"/>
  <c r="BS24" i="16"/>
  <c r="BI16" i="17"/>
  <c r="AJ26" i="14"/>
  <c r="AJ27" i="14" s="1"/>
  <c r="AO25" i="14"/>
  <c r="U76" i="14"/>
  <c r="Z76" i="14" s="1"/>
  <c r="AE76" i="14" s="1"/>
  <c r="AJ76" i="14" s="1"/>
  <c r="AO76" i="14" s="1"/>
  <c r="AT76" i="14" s="1"/>
  <c r="AY76" i="14" s="1"/>
  <c r="BD76" i="14" s="1"/>
  <c r="BI76" i="14" s="1"/>
  <c r="BN76" i="14" s="1"/>
  <c r="BS76" i="14" s="1"/>
  <c r="G76" i="14" s="1"/>
  <c r="C26" i="11"/>
  <c r="F11" i="20"/>
  <c r="F65" i="14"/>
  <c r="U65" i="14"/>
  <c r="Z65" i="14" s="1"/>
  <c r="AE65" i="14" s="1"/>
  <c r="BN33" i="16" l="1"/>
  <c r="AJ65" i="14"/>
  <c r="BN16" i="17"/>
  <c r="AO26" i="14"/>
  <c r="AO27" i="14" s="1"/>
  <c r="AT25" i="14"/>
  <c r="U72" i="15"/>
  <c r="Z72" i="15" s="1"/>
  <c r="AE72" i="15" s="1"/>
  <c r="AJ72" i="15" s="1"/>
  <c r="AO72" i="15" s="1"/>
  <c r="AT72" i="15" s="1"/>
  <c r="AY72" i="15" s="1"/>
  <c r="BD72" i="15" s="1"/>
  <c r="BI72" i="15" s="1"/>
  <c r="BN72" i="15" s="1"/>
  <c r="BS72" i="15" s="1"/>
  <c r="F72" i="15"/>
  <c r="C8" i="15"/>
  <c r="BS33" i="16" l="1"/>
  <c r="AO65" i="14"/>
  <c r="BS16" i="17"/>
  <c r="AT26" i="14"/>
  <c r="AT27" i="14" s="1"/>
  <c r="AY25" i="14"/>
  <c r="G72" i="15"/>
  <c r="U11" i="20"/>
  <c r="Z11" i="20" s="1"/>
  <c r="AE11" i="20" s="1"/>
  <c r="AJ11" i="20" s="1"/>
  <c r="AO11" i="20" s="1"/>
  <c r="AT11" i="20" s="1"/>
  <c r="T25" i="11"/>
  <c r="BR25" i="11"/>
  <c r="BQ25" i="11"/>
  <c r="BP25" i="11"/>
  <c r="BO25" i="11"/>
  <c r="BM25" i="11"/>
  <c r="BL25" i="11"/>
  <c r="BK25" i="11"/>
  <c r="BJ25" i="11"/>
  <c r="BH25" i="11"/>
  <c r="BG25" i="11"/>
  <c r="BF25" i="11"/>
  <c r="BE25" i="11"/>
  <c r="BC25" i="11"/>
  <c r="BB25" i="11"/>
  <c r="BA25" i="11"/>
  <c r="AZ25" i="11"/>
  <c r="AX25" i="11"/>
  <c r="AW25" i="11"/>
  <c r="AV25" i="11"/>
  <c r="AU25" i="11"/>
  <c r="AS25" i="11"/>
  <c r="AR25" i="11"/>
  <c r="AQ25" i="11"/>
  <c r="AP25" i="11"/>
  <c r="AN25" i="11"/>
  <c r="AM25" i="11"/>
  <c r="AL25" i="11"/>
  <c r="AK25" i="11"/>
  <c r="AI25" i="11"/>
  <c r="AH25" i="11"/>
  <c r="AG25" i="11"/>
  <c r="AF25" i="11"/>
  <c r="AB25" i="11"/>
  <c r="AC25" i="11"/>
  <c r="AD25" i="11"/>
  <c r="AA25" i="11"/>
  <c r="W25" i="11"/>
  <c r="X25" i="11"/>
  <c r="Y25" i="11"/>
  <c r="V25" i="11"/>
  <c r="S25" i="11"/>
  <c r="R25" i="11"/>
  <c r="Q25" i="11"/>
  <c r="O25" i="11"/>
  <c r="N25" i="11"/>
  <c r="M25" i="11"/>
  <c r="T26" i="11" l="1"/>
  <c r="Y26" i="11" s="1"/>
  <c r="AD26" i="11" s="1"/>
  <c r="AI26" i="11" s="1"/>
  <c r="AN26" i="11" s="1"/>
  <c r="AS26" i="11" s="1"/>
  <c r="AX26" i="11" s="1"/>
  <c r="BC26" i="11" s="1"/>
  <c r="BH26" i="11" s="1"/>
  <c r="BM26" i="11" s="1"/>
  <c r="BR26" i="11" s="1"/>
  <c r="F49" i="4" s="1"/>
  <c r="S26" i="11"/>
  <c r="X26" i="11" s="1"/>
  <c r="AC26" i="11" s="1"/>
  <c r="AH26" i="11" s="1"/>
  <c r="AM26" i="11" s="1"/>
  <c r="AR26" i="11" s="1"/>
  <c r="AW26" i="11" s="1"/>
  <c r="BB26" i="11" s="1"/>
  <c r="BG26" i="11" s="1"/>
  <c r="BL26" i="11" s="1"/>
  <c r="BQ26" i="11" s="1"/>
  <c r="AT65" i="14"/>
  <c r="BD25" i="14"/>
  <c r="AY26" i="14"/>
  <c r="AY27" i="14" s="1"/>
  <c r="F22" i="11"/>
  <c r="U22" i="11"/>
  <c r="Z22" i="11" s="1"/>
  <c r="AE22" i="11" s="1"/>
  <c r="AJ22" i="11" s="1"/>
  <c r="AO22" i="11" s="1"/>
  <c r="AT22" i="11" s="1"/>
  <c r="AY22" i="11" s="1"/>
  <c r="BD22" i="11" s="1"/>
  <c r="BI22" i="11" s="1"/>
  <c r="BN22" i="11" s="1"/>
  <c r="BS22" i="11" s="1"/>
  <c r="N26" i="11"/>
  <c r="O26" i="11"/>
  <c r="M26" i="11"/>
  <c r="U24" i="11"/>
  <c r="Z24" i="11" s="1"/>
  <c r="AE24" i="11" s="1"/>
  <c r="AJ24" i="11" s="1"/>
  <c r="AO24" i="11" s="1"/>
  <c r="AT24" i="11" s="1"/>
  <c r="AY24" i="11" s="1"/>
  <c r="BD24" i="11" s="1"/>
  <c r="BI24" i="11" s="1"/>
  <c r="BN24" i="11" s="1"/>
  <c r="BS24" i="11" s="1"/>
  <c r="F24" i="11"/>
  <c r="AY65" i="14" l="1"/>
  <c r="BI25" i="14"/>
  <c r="BD26" i="14"/>
  <c r="BD27" i="14" s="1"/>
  <c r="G22" i="11"/>
  <c r="E26" i="11"/>
  <c r="R26" i="11"/>
  <c r="W26" i="11" s="1"/>
  <c r="AB26" i="11" s="1"/>
  <c r="AG26" i="11" s="1"/>
  <c r="AL26" i="11" s="1"/>
  <c r="G24" i="11"/>
  <c r="BD65" i="14" l="1"/>
  <c r="BN25" i="14"/>
  <c r="BI26" i="14"/>
  <c r="BI27" i="14" s="1"/>
  <c r="C18" i="11"/>
  <c r="C19" i="12"/>
  <c r="BI65" i="14" l="1"/>
  <c r="BS25" i="14"/>
  <c r="BN26" i="14"/>
  <c r="BN27" i="14" s="1"/>
  <c r="AY11" i="20"/>
  <c r="BD11" i="20" s="1"/>
  <c r="BI11" i="20" s="1"/>
  <c r="BN11" i="20" s="1"/>
  <c r="BS11" i="20" s="1"/>
  <c r="G11" i="20" s="1"/>
  <c r="C13" i="20"/>
  <c r="BN65" i="14" l="1"/>
  <c r="BS26" i="14"/>
  <c r="G25" i="14"/>
  <c r="BS65" i="14" l="1"/>
  <c r="G27" i="14"/>
  <c r="C60" i="4" s="1"/>
  <c r="BS27" i="14"/>
  <c r="Q33" i="17"/>
  <c r="V33" i="17" s="1"/>
  <c r="AA33" i="17" s="1"/>
  <c r="AF33" i="17" s="1"/>
  <c r="AK33" i="17" s="1"/>
  <c r="AP33" i="17" s="1"/>
  <c r="AU33" i="17" s="1"/>
  <c r="AZ33" i="17" s="1"/>
  <c r="BE33" i="17" s="1"/>
  <c r="BJ33" i="17" s="1"/>
  <c r="BO33" i="17" s="1"/>
  <c r="Q80" i="14"/>
  <c r="Q18" i="12"/>
  <c r="Q8" i="12"/>
  <c r="Q17" i="11"/>
  <c r="Q8" i="9"/>
  <c r="Q28" i="8"/>
  <c r="Q5" i="7"/>
  <c r="Q28" i="5"/>
  <c r="Q18" i="5"/>
  <c r="Q26" i="2"/>
  <c r="G65" i="14" l="1"/>
  <c r="B64" i="22" l="1"/>
  <c r="F77" i="14" l="1"/>
  <c r="N88" i="14" l="1"/>
  <c r="O88" i="14"/>
  <c r="M88" i="14"/>
  <c r="Q7" i="13" l="1"/>
  <c r="F24" i="19"/>
  <c r="F18" i="19"/>
  <c r="U18" i="19" l="1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G18" i="19" s="1"/>
  <c r="E10" i="15" l="1"/>
  <c r="R80" i="14"/>
  <c r="S80" i="14"/>
  <c r="T80" i="14"/>
  <c r="N80" i="14"/>
  <c r="O80" i="14"/>
  <c r="M80" i="14"/>
  <c r="N67" i="14"/>
  <c r="O67" i="14"/>
  <c r="M67" i="14"/>
  <c r="N58" i="14"/>
  <c r="O58" i="14"/>
  <c r="M58" i="14"/>
  <c r="F42" i="14"/>
  <c r="G42" i="14" s="1"/>
  <c r="N39" i="14"/>
  <c r="O39" i="14"/>
  <c r="M39" i="14"/>
  <c r="N13" i="14"/>
  <c r="O13" i="14"/>
  <c r="M13" i="14"/>
  <c r="N25" i="19" l="1"/>
  <c r="O25" i="19"/>
  <c r="M25" i="19"/>
  <c r="N9" i="19"/>
  <c r="O9" i="19"/>
  <c r="M9" i="19"/>
  <c r="N34" i="21"/>
  <c r="O34" i="21"/>
  <c r="M34" i="21"/>
  <c r="N12" i="21"/>
  <c r="O12" i="21"/>
  <c r="M12" i="21"/>
  <c r="N12" i="20"/>
  <c r="O12" i="20"/>
  <c r="M12" i="20"/>
  <c r="BP7" i="13"/>
  <c r="BQ7" i="13"/>
  <c r="BR7" i="13"/>
  <c r="BO7" i="13"/>
  <c r="BK7" i="13"/>
  <c r="BL7" i="13"/>
  <c r="BM7" i="13"/>
  <c r="BJ7" i="13"/>
  <c r="BF7" i="13"/>
  <c r="BG7" i="13"/>
  <c r="BH7" i="13"/>
  <c r="BE7" i="13"/>
  <c r="BA7" i="13"/>
  <c r="BB7" i="13"/>
  <c r="BC7" i="13"/>
  <c r="AZ7" i="13"/>
  <c r="AV7" i="13"/>
  <c r="AW7" i="13"/>
  <c r="AX7" i="13"/>
  <c r="AU7" i="13"/>
  <c r="AQ7" i="13"/>
  <c r="AR7" i="13"/>
  <c r="AS7" i="13"/>
  <c r="AP7" i="13"/>
  <c r="AL7" i="13"/>
  <c r="AM7" i="13"/>
  <c r="AN7" i="13"/>
  <c r="AK7" i="13"/>
  <c r="AG7" i="13"/>
  <c r="AH7" i="13"/>
  <c r="AI7" i="13"/>
  <c r="AF7" i="13"/>
  <c r="AB7" i="13"/>
  <c r="AC7" i="13"/>
  <c r="AD7" i="13"/>
  <c r="AA7" i="13"/>
  <c r="W7" i="13"/>
  <c r="X7" i="13"/>
  <c r="Y7" i="13"/>
  <c r="V7" i="13"/>
  <c r="S7" i="13"/>
  <c r="T7" i="13"/>
  <c r="R7" i="13"/>
  <c r="N7" i="13"/>
  <c r="O7" i="13"/>
  <c r="M7" i="13"/>
  <c r="BP18" i="12"/>
  <c r="BQ18" i="12"/>
  <c r="BR18" i="12"/>
  <c r="BO18" i="12"/>
  <c r="BK18" i="12"/>
  <c r="BL18" i="12"/>
  <c r="BM18" i="12"/>
  <c r="BJ18" i="12"/>
  <c r="BF18" i="12"/>
  <c r="BG18" i="12"/>
  <c r="BH18" i="12"/>
  <c r="BE18" i="12"/>
  <c r="BA18" i="12"/>
  <c r="BB18" i="12"/>
  <c r="BC18" i="12"/>
  <c r="AZ18" i="12"/>
  <c r="AV18" i="12"/>
  <c r="AW18" i="12"/>
  <c r="AX18" i="12"/>
  <c r="AU18" i="12"/>
  <c r="AQ18" i="12"/>
  <c r="AR18" i="12"/>
  <c r="AS18" i="12"/>
  <c r="AP18" i="12"/>
  <c r="AL18" i="12"/>
  <c r="AM18" i="12"/>
  <c r="AN18" i="12"/>
  <c r="AK18" i="12"/>
  <c r="AG18" i="12"/>
  <c r="AH18" i="12"/>
  <c r="AI18" i="12"/>
  <c r="AF18" i="12"/>
  <c r="AB18" i="12"/>
  <c r="AC18" i="12"/>
  <c r="AD18" i="12"/>
  <c r="AA18" i="12"/>
  <c r="W18" i="12"/>
  <c r="X18" i="12"/>
  <c r="Y18" i="12"/>
  <c r="V18" i="12"/>
  <c r="S18" i="12"/>
  <c r="T18" i="12"/>
  <c r="R18" i="12"/>
  <c r="N18" i="12"/>
  <c r="O18" i="12"/>
  <c r="M18" i="12"/>
  <c r="BP8" i="12"/>
  <c r="BQ8" i="12"/>
  <c r="BR8" i="12"/>
  <c r="BO8" i="12"/>
  <c r="BK8" i="12"/>
  <c r="BL8" i="12"/>
  <c r="BM8" i="12"/>
  <c r="BJ8" i="12"/>
  <c r="BF8" i="12"/>
  <c r="BG8" i="12"/>
  <c r="BH8" i="12"/>
  <c r="BE8" i="12"/>
  <c r="BA8" i="12"/>
  <c r="BB8" i="12"/>
  <c r="BC8" i="12"/>
  <c r="AZ8" i="12"/>
  <c r="AV8" i="12"/>
  <c r="AW8" i="12"/>
  <c r="AX8" i="12"/>
  <c r="AU8" i="12"/>
  <c r="AQ8" i="12"/>
  <c r="AR8" i="12"/>
  <c r="AS8" i="12"/>
  <c r="AP8" i="12"/>
  <c r="AL8" i="12"/>
  <c r="AM8" i="12"/>
  <c r="AN8" i="12"/>
  <c r="AK8" i="12"/>
  <c r="AG8" i="12"/>
  <c r="AH8" i="12"/>
  <c r="AI8" i="12"/>
  <c r="AF8" i="12"/>
  <c r="AB8" i="12"/>
  <c r="AC8" i="12"/>
  <c r="AD8" i="12"/>
  <c r="AA8" i="12"/>
  <c r="W8" i="12"/>
  <c r="X8" i="12"/>
  <c r="Y8" i="12"/>
  <c r="V8" i="12"/>
  <c r="S8" i="12"/>
  <c r="T8" i="12"/>
  <c r="R8" i="12"/>
  <c r="N8" i="12"/>
  <c r="O8" i="12"/>
  <c r="M8" i="12"/>
  <c r="BP17" i="11"/>
  <c r="BQ17" i="11"/>
  <c r="BR17" i="11"/>
  <c r="BO17" i="11"/>
  <c r="BK17" i="11"/>
  <c r="BL17" i="11"/>
  <c r="BM17" i="11"/>
  <c r="BJ17" i="11"/>
  <c r="BF17" i="11"/>
  <c r="BG17" i="11"/>
  <c r="BH17" i="11"/>
  <c r="BE17" i="11"/>
  <c r="BA17" i="11"/>
  <c r="BB17" i="11"/>
  <c r="BC17" i="11"/>
  <c r="AZ17" i="11"/>
  <c r="AV17" i="11"/>
  <c r="AW17" i="11"/>
  <c r="AX17" i="11"/>
  <c r="AU17" i="11"/>
  <c r="AQ17" i="11"/>
  <c r="AR17" i="11"/>
  <c r="AS17" i="11"/>
  <c r="AP17" i="11"/>
  <c r="AL17" i="11"/>
  <c r="AM17" i="11"/>
  <c r="AN17" i="11"/>
  <c r="AK17" i="11"/>
  <c r="AG17" i="11"/>
  <c r="AH17" i="11"/>
  <c r="AI17" i="11"/>
  <c r="AF17" i="11"/>
  <c r="AB17" i="11"/>
  <c r="AC17" i="11"/>
  <c r="AD17" i="11"/>
  <c r="AA17" i="11"/>
  <c r="W17" i="11"/>
  <c r="X17" i="11"/>
  <c r="Y17" i="11"/>
  <c r="V17" i="11"/>
  <c r="S17" i="11"/>
  <c r="T17" i="11"/>
  <c r="R17" i="11"/>
  <c r="N17" i="11"/>
  <c r="O17" i="11"/>
  <c r="M17" i="11"/>
  <c r="F4" i="11"/>
  <c r="BP8" i="9"/>
  <c r="BQ8" i="9"/>
  <c r="BR8" i="9"/>
  <c r="BO8" i="9"/>
  <c r="BK8" i="9"/>
  <c r="BL8" i="9"/>
  <c r="BM8" i="9"/>
  <c r="BJ8" i="9"/>
  <c r="BF8" i="9"/>
  <c r="BG8" i="9"/>
  <c r="BH8" i="9"/>
  <c r="BE8" i="9"/>
  <c r="BA8" i="9"/>
  <c r="BB8" i="9"/>
  <c r="BC8" i="9"/>
  <c r="AZ8" i="9"/>
  <c r="AV8" i="9"/>
  <c r="AW8" i="9"/>
  <c r="AX8" i="9"/>
  <c r="AU8" i="9"/>
  <c r="AQ8" i="9"/>
  <c r="AR8" i="9"/>
  <c r="AS8" i="9"/>
  <c r="AP8" i="9"/>
  <c r="AL8" i="9"/>
  <c r="AM8" i="9"/>
  <c r="AN8" i="9"/>
  <c r="AK8" i="9"/>
  <c r="AG8" i="9"/>
  <c r="AH8" i="9"/>
  <c r="AI8" i="9"/>
  <c r="AF8" i="9"/>
  <c r="AB8" i="9"/>
  <c r="AC8" i="9"/>
  <c r="AD8" i="9"/>
  <c r="AA8" i="9"/>
  <c r="W8" i="9"/>
  <c r="X8" i="9"/>
  <c r="Y8" i="9"/>
  <c r="V8" i="9"/>
  <c r="S8" i="9"/>
  <c r="T8" i="9"/>
  <c r="R8" i="9"/>
  <c r="N8" i="9"/>
  <c r="O8" i="9"/>
  <c r="M8" i="9"/>
  <c r="BP5" i="7"/>
  <c r="BQ5" i="7"/>
  <c r="BR5" i="7"/>
  <c r="BO5" i="7"/>
  <c r="BK5" i="7"/>
  <c r="BL5" i="7"/>
  <c r="BM5" i="7"/>
  <c r="BJ5" i="7"/>
  <c r="BF5" i="7"/>
  <c r="BG5" i="7"/>
  <c r="BH5" i="7"/>
  <c r="BE5" i="7"/>
  <c r="BA5" i="7"/>
  <c r="BB5" i="7"/>
  <c r="BC5" i="7"/>
  <c r="AZ5" i="7"/>
  <c r="AV5" i="7"/>
  <c r="AW5" i="7"/>
  <c r="AX5" i="7"/>
  <c r="AU5" i="7"/>
  <c r="AQ5" i="7"/>
  <c r="AR5" i="7"/>
  <c r="AS5" i="7"/>
  <c r="AP5" i="7"/>
  <c r="AL5" i="7"/>
  <c r="AM5" i="7"/>
  <c r="AN5" i="7"/>
  <c r="AK5" i="7"/>
  <c r="AG5" i="7"/>
  <c r="AH5" i="7"/>
  <c r="AI5" i="7"/>
  <c r="AF5" i="7"/>
  <c r="W5" i="7"/>
  <c r="X5" i="7"/>
  <c r="Y5" i="7"/>
  <c r="V5" i="7"/>
  <c r="S5" i="7"/>
  <c r="T5" i="7"/>
  <c r="R5" i="7"/>
  <c r="N5" i="7"/>
  <c r="O5" i="7"/>
  <c r="M5" i="7"/>
  <c r="BP28" i="5"/>
  <c r="BQ28" i="5"/>
  <c r="BR28" i="5"/>
  <c r="BO28" i="5"/>
  <c r="BK28" i="5"/>
  <c r="BL28" i="5"/>
  <c r="BM28" i="5"/>
  <c r="BJ28" i="5"/>
  <c r="BF28" i="5"/>
  <c r="BG28" i="5"/>
  <c r="BH28" i="5"/>
  <c r="BE28" i="5"/>
  <c r="BA28" i="5"/>
  <c r="BB28" i="5"/>
  <c r="BC28" i="5"/>
  <c r="AZ28" i="5"/>
  <c r="AV28" i="5"/>
  <c r="AW28" i="5"/>
  <c r="AX28" i="5"/>
  <c r="AU28" i="5"/>
  <c r="AQ28" i="5"/>
  <c r="AR28" i="5"/>
  <c r="AS28" i="5"/>
  <c r="AP28" i="5"/>
  <c r="AL28" i="5"/>
  <c r="AM28" i="5"/>
  <c r="AN28" i="5"/>
  <c r="AK28" i="5"/>
  <c r="AG28" i="5"/>
  <c r="AH28" i="5"/>
  <c r="AI28" i="5"/>
  <c r="AF28" i="5"/>
  <c r="AB28" i="5"/>
  <c r="AC28" i="5"/>
  <c r="AD28" i="5"/>
  <c r="AA28" i="5"/>
  <c r="W28" i="5"/>
  <c r="X28" i="5"/>
  <c r="Y28" i="5"/>
  <c r="V28" i="5"/>
  <c r="S28" i="5"/>
  <c r="T28" i="5"/>
  <c r="R28" i="5"/>
  <c r="N28" i="5"/>
  <c r="O28" i="5"/>
  <c r="M28" i="5"/>
  <c r="BP18" i="5"/>
  <c r="BQ18" i="5"/>
  <c r="BR18" i="5"/>
  <c r="BO18" i="5"/>
  <c r="BK18" i="5"/>
  <c r="BL18" i="5"/>
  <c r="BM18" i="5"/>
  <c r="BJ18" i="5"/>
  <c r="BF18" i="5"/>
  <c r="BG18" i="5"/>
  <c r="BH18" i="5"/>
  <c r="BE18" i="5"/>
  <c r="BA18" i="5"/>
  <c r="BB18" i="5"/>
  <c r="BC18" i="5"/>
  <c r="AZ18" i="5"/>
  <c r="AV18" i="5"/>
  <c r="AW18" i="5"/>
  <c r="AX18" i="5"/>
  <c r="AU18" i="5"/>
  <c r="AQ18" i="5"/>
  <c r="AR18" i="5"/>
  <c r="AS18" i="5"/>
  <c r="AP18" i="5"/>
  <c r="AL18" i="5"/>
  <c r="AM18" i="5"/>
  <c r="AN18" i="5"/>
  <c r="AK18" i="5"/>
  <c r="AG18" i="5"/>
  <c r="AH18" i="5"/>
  <c r="AI18" i="5"/>
  <c r="AF18" i="5"/>
  <c r="AB18" i="5"/>
  <c r="AC18" i="5"/>
  <c r="AD18" i="5"/>
  <c r="AA18" i="5"/>
  <c r="W18" i="5"/>
  <c r="X18" i="5"/>
  <c r="Y18" i="5"/>
  <c r="V18" i="5"/>
  <c r="S18" i="5"/>
  <c r="T18" i="5"/>
  <c r="R18" i="5"/>
  <c r="N18" i="5"/>
  <c r="O18" i="5"/>
  <c r="M18" i="5"/>
  <c r="BP26" i="2"/>
  <c r="BQ26" i="2"/>
  <c r="BR26" i="2"/>
  <c r="BO26" i="2"/>
  <c r="BK26" i="2"/>
  <c r="BL26" i="2"/>
  <c r="BM26" i="2"/>
  <c r="BJ26" i="2"/>
  <c r="BF26" i="2"/>
  <c r="BG26" i="2"/>
  <c r="BH26" i="2"/>
  <c r="BE26" i="2"/>
  <c r="BA26" i="2"/>
  <c r="BB26" i="2"/>
  <c r="BC26" i="2"/>
  <c r="AZ26" i="2"/>
  <c r="AV26" i="2"/>
  <c r="AW26" i="2"/>
  <c r="AX26" i="2"/>
  <c r="AU26" i="2"/>
  <c r="AQ26" i="2"/>
  <c r="AR26" i="2"/>
  <c r="AS26" i="2"/>
  <c r="AP26" i="2"/>
  <c r="AL26" i="2"/>
  <c r="AM26" i="2"/>
  <c r="AN26" i="2"/>
  <c r="AK26" i="2"/>
  <c r="AG26" i="2"/>
  <c r="AH26" i="2"/>
  <c r="AI26" i="2"/>
  <c r="AF26" i="2"/>
  <c r="AB26" i="2"/>
  <c r="AC26" i="2"/>
  <c r="AD26" i="2"/>
  <c r="AA26" i="2"/>
  <c r="W26" i="2"/>
  <c r="X26" i="2"/>
  <c r="Y26" i="2"/>
  <c r="V26" i="2"/>
  <c r="R26" i="2"/>
  <c r="S26" i="2"/>
  <c r="T26" i="2"/>
  <c r="AQ26" i="11" l="1"/>
  <c r="AV26" i="11" s="1"/>
  <c r="BA26" i="11" s="1"/>
  <c r="BF26" i="11" s="1"/>
  <c r="BK26" i="11" s="1"/>
  <c r="BP26" i="11" s="1"/>
  <c r="D49" i="4" s="1"/>
  <c r="B46" i="22"/>
  <c r="B42" i="4"/>
  <c r="B39" i="22" s="1"/>
  <c r="B43" i="4"/>
  <c r="B26" i="4"/>
  <c r="B22" i="22" s="1"/>
  <c r="B20" i="4"/>
  <c r="B16" i="22" s="1"/>
  <c r="K49" i="4" l="1"/>
  <c r="F20" i="21" l="1"/>
  <c r="G20" i="21" s="1"/>
  <c r="E59" i="22" l="1"/>
  <c r="BP22" i="14"/>
  <c r="BQ22" i="14"/>
  <c r="BR22" i="14"/>
  <c r="BO22" i="14"/>
  <c r="BK22" i="14"/>
  <c r="BL22" i="14"/>
  <c r="BM22" i="14"/>
  <c r="BJ22" i="14"/>
  <c r="BF22" i="14"/>
  <c r="BG22" i="14"/>
  <c r="BH22" i="14"/>
  <c r="BE22" i="14"/>
  <c r="BA22" i="14"/>
  <c r="BB22" i="14"/>
  <c r="BC22" i="14"/>
  <c r="AZ22" i="14"/>
  <c r="AV22" i="14"/>
  <c r="AW22" i="14"/>
  <c r="AX22" i="14"/>
  <c r="AU22" i="14"/>
  <c r="AQ22" i="14"/>
  <c r="AR22" i="14"/>
  <c r="AS22" i="14"/>
  <c r="AP22" i="14"/>
  <c r="AL22" i="14"/>
  <c r="AM22" i="14"/>
  <c r="AN22" i="14"/>
  <c r="AK22" i="14"/>
  <c r="AG22" i="14"/>
  <c r="AH22" i="14"/>
  <c r="AI22" i="14"/>
  <c r="AF22" i="14"/>
  <c r="AB22" i="14"/>
  <c r="AC22" i="14"/>
  <c r="AD22" i="14"/>
  <c r="AA22" i="14"/>
  <c r="W22" i="14"/>
  <c r="X22" i="14"/>
  <c r="Y22" i="14"/>
  <c r="V22" i="14"/>
  <c r="B52" i="22"/>
  <c r="B60" i="22"/>
  <c r="B61" i="22"/>
  <c r="J43" i="4" l="1"/>
  <c r="E89" i="14"/>
  <c r="F87" i="14"/>
  <c r="I64" i="4" s="1"/>
  <c r="C89" i="14"/>
  <c r="A43" i="4" s="1"/>
  <c r="C15" i="2" l="1"/>
  <c r="C11" i="2"/>
  <c r="C26" i="19" l="1"/>
  <c r="U77" i="14" l="1"/>
  <c r="Z77" i="14" s="1"/>
  <c r="AE77" i="14" s="1"/>
  <c r="AJ77" i="14" l="1"/>
  <c r="AO77" i="14" l="1"/>
  <c r="E26" i="19"/>
  <c r="Z23" i="19"/>
  <c r="AE23" i="19" s="1"/>
  <c r="AJ23" i="19" s="1"/>
  <c r="AO23" i="19" s="1"/>
  <c r="AT23" i="19" s="1"/>
  <c r="AY23" i="19" s="1"/>
  <c r="BD23" i="19" s="1"/>
  <c r="BI23" i="19" s="1"/>
  <c r="BN23" i="19" l="1"/>
  <c r="BS23" i="19" s="1"/>
  <c r="AT77" i="14"/>
  <c r="BR17" i="21"/>
  <c r="BQ17" i="21"/>
  <c r="BP17" i="21"/>
  <c r="BO17" i="21"/>
  <c r="AY77" i="14" l="1"/>
  <c r="BR18" i="14"/>
  <c r="BQ18" i="14"/>
  <c r="BP18" i="14"/>
  <c r="BO18" i="14"/>
  <c r="BR5" i="11"/>
  <c r="BQ5" i="11"/>
  <c r="BP5" i="11"/>
  <c r="BO5" i="11"/>
  <c r="BR5" i="10"/>
  <c r="BQ5" i="10"/>
  <c r="BP5" i="10"/>
  <c r="BO5" i="10"/>
  <c r="BR14" i="2"/>
  <c r="BQ14" i="2"/>
  <c r="BP14" i="2"/>
  <c r="BO14" i="2"/>
  <c r="BR10" i="2"/>
  <c r="BQ10" i="2"/>
  <c r="BP10" i="2"/>
  <c r="BO10" i="2"/>
  <c r="BR5" i="2"/>
  <c r="BQ5" i="2"/>
  <c r="BP5" i="2"/>
  <c r="BO5" i="2"/>
  <c r="BD77" i="14" l="1"/>
  <c r="J23" i="14"/>
  <c r="J59" i="4" s="1"/>
  <c r="J19" i="14"/>
  <c r="J58" i="4" s="1"/>
  <c r="BI77" i="14" l="1"/>
  <c r="BM18" i="14"/>
  <c r="BL18" i="14"/>
  <c r="BK18" i="14"/>
  <c r="BJ18" i="14"/>
  <c r="BH18" i="14"/>
  <c r="BG18" i="14"/>
  <c r="BF18" i="14"/>
  <c r="BE18" i="14"/>
  <c r="BC18" i="14"/>
  <c r="BB18" i="14"/>
  <c r="BA18" i="14"/>
  <c r="AZ18" i="14"/>
  <c r="AX18" i="14"/>
  <c r="AW18" i="14"/>
  <c r="AV18" i="14"/>
  <c r="AU18" i="14"/>
  <c r="AS18" i="14"/>
  <c r="AR18" i="14"/>
  <c r="AQ18" i="14"/>
  <c r="AP18" i="14"/>
  <c r="Q22" i="14"/>
  <c r="Q18" i="14"/>
  <c r="AN18" i="14"/>
  <c r="AM18" i="14"/>
  <c r="AL18" i="14"/>
  <c r="AK18" i="14"/>
  <c r="AI18" i="14"/>
  <c r="AH18" i="14"/>
  <c r="AG18" i="14"/>
  <c r="AF18" i="14"/>
  <c r="AD18" i="14"/>
  <c r="AC18" i="14"/>
  <c r="AB18" i="14"/>
  <c r="AA18" i="14"/>
  <c r="Y18" i="14"/>
  <c r="X18" i="14"/>
  <c r="W18" i="14"/>
  <c r="V18" i="14"/>
  <c r="T18" i="14"/>
  <c r="S18" i="14"/>
  <c r="R18" i="14"/>
  <c r="S22" i="14"/>
  <c r="T22" i="14"/>
  <c r="R22" i="14"/>
  <c r="N23" i="14"/>
  <c r="O23" i="14"/>
  <c r="M23" i="14"/>
  <c r="N19" i="14"/>
  <c r="O19" i="14"/>
  <c r="M19" i="14"/>
  <c r="E23" i="14"/>
  <c r="F23" i="14" s="1"/>
  <c r="P23" i="14" s="1"/>
  <c r="E19" i="14"/>
  <c r="F19" i="14" s="1"/>
  <c r="P19" i="14" s="1"/>
  <c r="B34" i="4"/>
  <c r="B31" i="22" s="1"/>
  <c r="B24" i="4"/>
  <c r="B20" i="22" s="1"/>
  <c r="B29" i="22"/>
  <c r="A29" i="22"/>
  <c r="B33" i="4"/>
  <c r="B30" i="22" s="1"/>
  <c r="B19" i="4"/>
  <c r="B15" i="22" s="1"/>
  <c r="B17" i="4"/>
  <c r="B13" i="22" s="1"/>
  <c r="B10" i="4"/>
  <c r="B6" i="22" s="1"/>
  <c r="BN77" i="14" l="1"/>
  <c r="R19" i="14"/>
  <c r="W19" i="14" s="1"/>
  <c r="AB19" i="14" s="1"/>
  <c r="AG19" i="14" s="1"/>
  <c r="AL19" i="14" s="1"/>
  <c r="AQ19" i="14" s="1"/>
  <c r="AV19" i="14" s="1"/>
  <c r="BA19" i="14" s="1"/>
  <c r="BF19" i="14" s="1"/>
  <c r="BK19" i="14" s="1"/>
  <c r="BP19" i="14" s="1"/>
  <c r="D58" i="4" s="1"/>
  <c r="S19" i="14"/>
  <c r="X19" i="14" s="1"/>
  <c r="AC19" i="14" s="1"/>
  <c r="AH19" i="14" s="1"/>
  <c r="AM19" i="14" s="1"/>
  <c r="AR19" i="14" s="1"/>
  <c r="AW19" i="14" s="1"/>
  <c r="BB19" i="14" s="1"/>
  <c r="BG19" i="14" s="1"/>
  <c r="BL19" i="14" s="1"/>
  <c r="BQ19" i="14" s="1"/>
  <c r="E58" i="4" s="1"/>
  <c r="T19" i="14"/>
  <c r="Y19" i="14" s="1"/>
  <c r="AD19" i="14" s="1"/>
  <c r="AI19" i="14" s="1"/>
  <c r="AN19" i="14" s="1"/>
  <c r="AS19" i="14" s="1"/>
  <c r="AX19" i="14" s="1"/>
  <c r="BC19" i="14" s="1"/>
  <c r="BH19" i="14" s="1"/>
  <c r="BM19" i="14" s="1"/>
  <c r="BR19" i="14" s="1"/>
  <c r="F58" i="4" s="1"/>
  <c r="T23" i="14"/>
  <c r="Y23" i="14" s="1"/>
  <c r="AD23" i="14" s="1"/>
  <c r="AI23" i="14" s="1"/>
  <c r="I58" i="4"/>
  <c r="C60" i="22" s="1"/>
  <c r="I59" i="4"/>
  <c r="C61" i="22" s="1"/>
  <c r="F3" i="16"/>
  <c r="BS77" i="14" l="1"/>
  <c r="K58" i="4"/>
  <c r="H58" i="4"/>
  <c r="D60" i="22" s="1"/>
  <c r="E60" i="22" s="1"/>
  <c r="G77" i="14" l="1"/>
  <c r="C40" i="14"/>
  <c r="A17" i="4" s="1"/>
  <c r="A13" i="22" s="1"/>
  <c r="O14" i="2" l="1"/>
  <c r="T14" i="2"/>
  <c r="N14" i="2"/>
  <c r="S14" i="2"/>
  <c r="M14" i="2"/>
  <c r="R14" i="2"/>
  <c r="Y14" i="2"/>
  <c r="X14" i="2"/>
  <c r="AC14" i="2"/>
  <c r="AH14" i="2"/>
  <c r="AM14" i="2"/>
  <c r="AR14" i="2"/>
  <c r="AW14" i="2"/>
  <c r="BB14" i="2"/>
  <c r="BG14" i="2"/>
  <c r="BL14" i="2"/>
  <c r="W14" i="2"/>
  <c r="AD14" i="2"/>
  <c r="AI14" i="2"/>
  <c r="AN14" i="2"/>
  <c r="AS14" i="2"/>
  <c r="AX14" i="2"/>
  <c r="BC14" i="2"/>
  <c r="BH14" i="2"/>
  <c r="BM14" i="2"/>
  <c r="AB14" i="2"/>
  <c r="AG14" i="2"/>
  <c r="AL14" i="2"/>
  <c r="AQ14" i="2"/>
  <c r="AV14" i="2"/>
  <c r="BA14" i="2"/>
  <c r="BF14" i="2"/>
  <c r="BK14" i="2"/>
  <c r="P14" i="2"/>
  <c r="BJ14" i="2"/>
  <c r="BE14" i="2"/>
  <c r="AZ14" i="2"/>
  <c r="AU14" i="2"/>
  <c r="AP14" i="2"/>
  <c r="AK14" i="2"/>
  <c r="AF14" i="2"/>
  <c r="AA14" i="2"/>
  <c r="V14" i="2"/>
  <c r="Q14" i="2"/>
  <c r="O10" i="2"/>
  <c r="T10" i="2"/>
  <c r="Y10" i="2"/>
  <c r="AD10" i="2"/>
  <c r="AI10" i="2"/>
  <c r="AN10" i="2"/>
  <c r="AS10" i="2"/>
  <c r="AX10" i="2"/>
  <c r="BC10" i="2"/>
  <c r="BH10" i="2"/>
  <c r="BM10" i="2"/>
  <c r="N10" i="2"/>
  <c r="S10" i="2"/>
  <c r="X10" i="2"/>
  <c r="AC10" i="2"/>
  <c r="AH10" i="2"/>
  <c r="AM10" i="2"/>
  <c r="AR10" i="2"/>
  <c r="AW10" i="2"/>
  <c r="BB10" i="2"/>
  <c r="BG10" i="2"/>
  <c r="BL10" i="2"/>
  <c r="M10" i="2"/>
  <c r="R10" i="2"/>
  <c r="W10" i="2"/>
  <c r="AB10" i="2"/>
  <c r="AG10" i="2"/>
  <c r="AL10" i="2"/>
  <c r="AQ10" i="2"/>
  <c r="AV10" i="2"/>
  <c r="BA10" i="2"/>
  <c r="BF10" i="2"/>
  <c r="BK10" i="2"/>
  <c r="U9" i="2"/>
  <c r="Z9" i="2" s="1"/>
  <c r="BJ10" i="2"/>
  <c r="BE10" i="2"/>
  <c r="AZ10" i="2"/>
  <c r="AU10" i="2"/>
  <c r="AP10" i="2"/>
  <c r="AK10" i="2"/>
  <c r="AF10" i="2"/>
  <c r="AA10" i="2"/>
  <c r="V10" i="2"/>
  <c r="Q10" i="2"/>
  <c r="J15" i="2"/>
  <c r="F13" i="2"/>
  <c r="F15" i="2" s="1"/>
  <c r="E15" i="2"/>
  <c r="F9" i="2"/>
  <c r="F11" i="2" s="1"/>
  <c r="E11" i="2"/>
  <c r="J31" i="4"/>
  <c r="J27" i="2"/>
  <c r="J14" i="4" s="1"/>
  <c r="J6" i="2"/>
  <c r="T36" i="2"/>
  <c r="Y36" i="2" s="1"/>
  <c r="S36" i="2"/>
  <c r="AO33" i="2"/>
  <c r="AT33" i="2" s="1"/>
  <c r="AY33" i="2" s="1"/>
  <c r="BD33" i="2" s="1"/>
  <c r="BI33" i="2" s="1"/>
  <c r="BN33" i="2" s="1"/>
  <c r="BS33" i="2" s="1"/>
  <c r="AO32" i="2"/>
  <c r="AT32" i="2" s="1"/>
  <c r="AY32" i="2" s="1"/>
  <c r="BD32" i="2" s="1"/>
  <c r="BI32" i="2" s="1"/>
  <c r="BN32" i="2" s="1"/>
  <c r="BS32" i="2" s="1"/>
  <c r="AO31" i="2"/>
  <c r="AT31" i="2" s="1"/>
  <c r="AY31" i="2" s="1"/>
  <c r="BD31" i="2" s="1"/>
  <c r="BI31" i="2" s="1"/>
  <c r="BN31" i="2" s="1"/>
  <c r="BS31" i="2" s="1"/>
  <c r="A31" i="4"/>
  <c r="A27" i="22" s="1"/>
  <c r="F33" i="2"/>
  <c r="F32" i="2"/>
  <c r="F31" i="2"/>
  <c r="F30" i="2"/>
  <c r="F29" i="2"/>
  <c r="G29" i="2" s="1"/>
  <c r="N26" i="2"/>
  <c r="M26" i="2"/>
  <c r="O26" i="2"/>
  <c r="AO25" i="2"/>
  <c r="AT25" i="2" s="1"/>
  <c r="AY25" i="2" s="1"/>
  <c r="BD25" i="2" s="1"/>
  <c r="BI25" i="2" s="1"/>
  <c r="BN25" i="2" s="1"/>
  <c r="BS25" i="2" s="1"/>
  <c r="AO24" i="2"/>
  <c r="AT24" i="2" s="1"/>
  <c r="AY24" i="2" s="1"/>
  <c r="BD24" i="2" s="1"/>
  <c r="BI24" i="2" s="1"/>
  <c r="BN24" i="2" s="1"/>
  <c r="BS24" i="2" s="1"/>
  <c r="AO23" i="2"/>
  <c r="AT23" i="2" s="1"/>
  <c r="AY23" i="2" s="1"/>
  <c r="BD23" i="2" s="1"/>
  <c r="BI23" i="2" s="1"/>
  <c r="BN23" i="2" s="1"/>
  <c r="BS23" i="2" s="1"/>
  <c r="AO22" i="2"/>
  <c r="AT22" i="2" s="1"/>
  <c r="AY22" i="2" s="1"/>
  <c r="BD22" i="2" s="1"/>
  <c r="BI22" i="2" s="1"/>
  <c r="BN22" i="2" s="1"/>
  <c r="BS22" i="2" s="1"/>
  <c r="AO21" i="2"/>
  <c r="AT21" i="2" s="1"/>
  <c r="AY21" i="2" s="1"/>
  <c r="BD21" i="2" s="1"/>
  <c r="BI21" i="2" s="1"/>
  <c r="BN21" i="2" s="1"/>
  <c r="BS21" i="2" s="1"/>
  <c r="AO20" i="2"/>
  <c r="AT20" i="2" s="1"/>
  <c r="AY20" i="2" s="1"/>
  <c r="BD20" i="2" s="1"/>
  <c r="BI20" i="2" s="1"/>
  <c r="BN20" i="2" s="1"/>
  <c r="BS20" i="2" s="1"/>
  <c r="AO19" i="2"/>
  <c r="AT19" i="2" s="1"/>
  <c r="AY19" i="2" s="1"/>
  <c r="BD19" i="2" s="1"/>
  <c r="BI19" i="2" s="1"/>
  <c r="BN19" i="2" s="1"/>
  <c r="BS19" i="2" s="1"/>
  <c r="E27" i="2"/>
  <c r="C27" i="2"/>
  <c r="F25" i="2"/>
  <c r="F24" i="2"/>
  <c r="F23" i="2"/>
  <c r="F22" i="2"/>
  <c r="F21" i="2"/>
  <c r="F20" i="2"/>
  <c r="F19" i="2"/>
  <c r="F18" i="2"/>
  <c r="F17" i="2"/>
  <c r="G17" i="2" s="1"/>
  <c r="T5" i="2"/>
  <c r="S5" i="2"/>
  <c r="R5" i="2"/>
  <c r="Q5" i="2"/>
  <c r="V5" i="2"/>
  <c r="W5" i="2"/>
  <c r="X5" i="2"/>
  <c r="Y5" i="2"/>
  <c r="F4" i="2"/>
  <c r="P8" i="2"/>
  <c r="U8" i="2" s="1"/>
  <c r="Z8" i="2" s="1"/>
  <c r="AE8" i="2" s="1"/>
  <c r="AJ8" i="2" s="1"/>
  <c r="AO8" i="2" s="1"/>
  <c r="AT8" i="2" s="1"/>
  <c r="AY8" i="2" s="1"/>
  <c r="BD8" i="2" s="1"/>
  <c r="BI8" i="2" s="1"/>
  <c r="BN8" i="2" s="1"/>
  <c r="BS8" i="2" s="1"/>
  <c r="BK5" i="2"/>
  <c r="BF5" i="2"/>
  <c r="BA5" i="2"/>
  <c r="AV5" i="2"/>
  <c r="AQ5" i="2"/>
  <c r="AL5" i="2"/>
  <c r="AG5" i="2"/>
  <c r="AB5" i="2"/>
  <c r="BM5" i="2"/>
  <c r="BL5" i="2"/>
  <c r="BJ5" i="2"/>
  <c r="BH5" i="2"/>
  <c r="BG5" i="2"/>
  <c r="BE5" i="2"/>
  <c r="BC5" i="2"/>
  <c r="BB5" i="2"/>
  <c r="AZ5" i="2"/>
  <c r="AX5" i="2"/>
  <c r="AW5" i="2"/>
  <c r="AU5" i="2"/>
  <c r="AS5" i="2"/>
  <c r="AR5" i="2"/>
  <c r="AP5" i="2"/>
  <c r="AN5" i="2"/>
  <c r="AM5" i="2"/>
  <c r="AK5" i="2"/>
  <c r="AI5" i="2"/>
  <c r="AH5" i="2"/>
  <c r="AF5" i="2"/>
  <c r="AD5" i="2"/>
  <c r="AC5" i="2"/>
  <c r="AA5" i="2"/>
  <c r="O5" i="2"/>
  <c r="N5" i="2"/>
  <c r="M5" i="2"/>
  <c r="P3" i="2"/>
  <c r="U3" i="2" s="1"/>
  <c r="Z3" i="2" s="1"/>
  <c r="E6" i="2"/>
  <c r="C6" i="2"/>
  <c r="U4" i="2"/>
  <c r="Z4" i="2" s="1"/>
  <c r="AE4" i="2" s="1"/>
  <c r="AJ4" i="2" s="1"/>
  <c r="AO4" i="2" s="1"/>
  <c r="AT4" i="2" s="1"/>
  <c r="AY4" i="2" s="1"/>
  <c r="BD4" i="2" s="1"/>
  <c r="BI4" i="2" s="1"/>
  <c r="BN4" i="2" s="1"/>
  <c r="BS4" i="2" s="1"/>
  <c r="J32" i="4"/>
  <c r="J7" i="4"/>
  <c r="U27" i="5"/>
  <c r="Z27" i="5" s="1"/>
  <c r="AE27" i="5" s="1"/>
  <c r="AJ27" i="5" s="1"/>
  <c r="AO27" i="5" s="1"/>
  <c r="AT27" i="5" s="1"/>
  <c r="AY27" i="5" s="1"/>
  <c r="BD27" i="5" s="1"/>
  <c r="BI27" i="5" s="1"/>
  <c r="BN27" i="5" s="1"/>
  <c r="BS27" i="5" s="1"/>
  <c r="U26" i="5"/>
  <c r="Z26" i="5" s="1"/>
  <c r="AE26" i="5" s="1"/>
  <c r="AJ26" i="5" s="1"/>
  <c r="AO26" i="5" s="1"/>
  <c r="AT26" i="5" s="1"/>
  <c r="AY26" i="5" s="1"/>
  <c r="BD26" i="5" s="1"/>
  <c r="BI26" i="5" s="1"/>
  <c r="BN26" i="5" s="1"/>
  <c r="BS26" i="5" s="1"/>
  <c r="U24" i="5"/>
  <c r="Z24" i="5" s="1"/>
  <c r="AE24" i="5" s="1"/>
  <c r="AJ24" i="5" s="1"/>
  <c r="AO24" i="5" s="1"/>
  <c r="AT24" i="5" s="1"/>
  <c r="AY24" i="5" s="1"/>
  <c r="BD24" i="5" s="1"/>
  <c r="BI24" i="5" s="1"/>
  <c r="BN24" i="5" s="1"/>
  <c r="BS24" i="5" s="1"/>
  <c r="U23" i="5"/>
  <c r="C29" i="5"/>
  <c r="A32" i="4" s="1"/>
  <c r="A28" i="22" s="1"/>
  <c r="F27" i="5"/>
  <c r="F26" i="5"/>
  <c r="F25" i="5"/>
  <c r="F24" i="5"/>
  <c r="F23" i="5"/>
  <c r="F22" i="5"/>
  <c r="U17" i="5"/>
  <c r="Z17" i="5" s="1"/>
  <c r="AE17" i="5" s="1"/>
  <c r="AJ17" i="5" s="1"/>
  <c r="AO17" i="5" s="1"/>
  <c r="AT17" i="5" s="1"/>
  <c r="AY17" i="5" s="1"/>
  <c r="BD17" i="5" s="1"/>
  <c r="BI17" i="5" s="1"/>
  <c r="BN17" i="5" s="1"/>
  <c r="BS17" i="5" s="1"/>
  <c r="U16" i="5"/>
  <c r="Z16" i="5" s="1"/>
  <c r="AE16" i="5" s="1"/>
  <c r="AJ16" i="5" s="1"/>
  <c r="AO16" i="5" s="1"/>
  <c r="AT16" i="5" s="1"/>
  <c r="AY16" i="5" s="1"/>
  <c r="BD16" i="5" s="1"/>
  <c r="BI16" i="5" s="1"/>
  <c r="BN16" i="5" s="1"/>
  <c r="BS16" i="5" s="1"/>
  <c r="U15" i="5"/>
  <c r="Z15" i="5" s="1"/>
  <c r="AE15" i="5" s="1"/>
  <c r="AJ15" i="5" s="1"/>
  <c r="AO15" i="5" s="1"/>
  <c r="AT15" i="5" s="1"/>
  <c r="AY15" i="5" s="1"/>
  <c r="BD15" i="5" s="1"/>
  <c r="BI15" i="5" s="1"/>
  <c r="BN15" i="5" s="1"/>
  <c r="BS15" i="5" s="1"/>
  <c r="U14" i="5"/>
  <c r="Z14" i="5" s="1"/>
  <c r="AE14" i="5" s="1"/>
  <c r="AJ14" i="5" s="1"/>
  <c r="AO14" i="5" s="1"/>
  <c r="AT14" i="5" s="1"/>
  <c r="AY14" i="5" s="1"/>
  <c r="BD14" i="5" s="1"/>
  <c r="BI14" i="5" s="1"/>
  <c r="BN14" i="5" s="1"/>
  <c r="BS14" i="5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U7" i="5"/>
  <c r="Z7" i="5" s="1"/>
  <c r="AE7" i="5" s="1"/>
  <c r="AJ7" i="5" s="1"/>
  <c r="AO7" i="5" s="1"/>
  <c r="AT7" i="5" s="1"/>
  <c r="AY7" i="5" s="1"/>
  <c r="BD7" i="5" s="1"/>
  <c r="BI7" i="5" s="1"/>
  <c r="BN7" i="5" s="1"/>
  <c r="BS7" i="5" s="1"/>
  <c r="U6" i="5"/>
  <c r="Z6" i="5" s="1"/>
  <c r="U5" i="5"/>
  <c r="Z5" i="5" s="1"/>
  <c r="U4" i="5"/>
  <c r="Z4" i="5" s="1"/>
  <c r="AE4" i="5" s="1"/>
  <c r="AJ4" i="5" s="1"/>
  <c r="AO4" i="5" s="1"/>
  <c r="AT4" i="5" s="1"/>
  <c r="AY4" i="5" s="1"/>
  <c r="BD4" i="5" s="1"/>
  <c r="BI4" i="5" s="1"/>
  <c r="BN4" i="5" s="1"/>
  <c r="BS4" i="5" s="1"/>
  <c r="C19" i="5"/>
  <c r="A7" i="4" s="1"/>
  <c r="A3" i="22" s="1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T9" i="6"/>
  <c r="Y9" i="6" s="1"/>
  <c r="AD9" i="6" s="1"/>
  <c r="AI9" i="6" s="1"/>
  <c r="AN9" i="6" s="1"/>
  <c r="AS9" i="6" s="1"/>
  <c r="AX9" i="6" s="1"/>
  <c r="BC9" i="6" s="1"/>
  <c r="BH9" i="6" s="1"/>
  <c r="BM9" i="6" s="1"/>
  <c r="BR9" i="6" s="1"/>
  <c r="F40" i="4" s="1"/>
  <c r="S9" i="6"/>
  <c r="X9" i="6" s="1"/>
  <c r="AC9" i="6" s="1"/>
  <c r="AH9" i="6" s="1"/>
  <c r="AM9" i="6" s="1"/>
  <c r="AR9" i="6" s="1"/>
  <c r="AW9" i="6" s="1"/>
  <c r="BB9" i="6" s="1"/>
  <c r="BG9" i="6" s="1"/>
  <c r="BL9" i="6" s="1"/>
  <c r="BQ9" i="6" s="1"/>
  <c r="E40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F6" i="6"/>
  <c r="U5" i="6"/>
  <c r="F4" i="6"/>
  <c r="E9" i="6"/>
  <c r="F5" i="6"/>
  <c r="F3" i="6"/>
  <c r="G3" i="6" s="1"/>
  <c r="R9" i="6"/>
  <c r="W9" i="6" s="1"/>
  <c r="AB9" i="6" s="1"/>
  <c r="AD5" i="7"/>
  <c r="AC5" i="7"/>
  <c r="AB5" i="7"/>
  <c r="AA5" i="7"/>
  <c r="T6" i="7"/>
  <c r="Y6" i="7" s="1"/>
  <c r="S6" i="7"/>
  <c r="X6" i="7" s="1"/>
  <c r="AC6" i="7" s="1"/>
  <c r="AH6" i="7" s="1"/>
  <c r="AM6" i="7" s="1"/>
  <c r="AR6" i="7" s="1"/>
  <c r="AW6" i="7" s="1"/>
  <c r="BB6" i="7" s="1"/>
  <c r="BG6" i="7" s="1"/>
  <c r="R6" i="7"/>
  <c r="W6" i="7" s="1"/>
  <c r="U4" i="7"/>
  <c r="Z4" i="7" s="1"/>
  <c r="AE4" i="7" s="1"/>
  <c r="F4" i="7"/>
  <c r="I55" i="4" s="1"/>
  <c r="F3" i="8"/>
  <c r="G3" i="8" s="1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E29" i="8"/>
  <c r="J29" i="8"/>
  <c r="J10" i="4" s="1"/>
  <c r="U12" i="8"/>
  <c r="Z12" i="8" s="1"/>
  <c r="AE12" i="8" s="1"/>
  <c r="AJ12" i="8" s="1"/>
  <c r="AO12" i="8" s="1"/>
  <c r="AT12" i="8" s="1"/>
  <c r="AY12" i="8" s="1"/>
  <c r="BD12" i="8" s="1"/>
  <c r="BI12" i="8" s="1"/>
  <c r="BN12" i="8" s="1"/>
  <c r="BS12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U8" i="8"/>
  <c r="C29" i="8"/>
  <c r="A10" i="4" s="1"/>
  <c r="A6" i="22" s="1"/>
  <c r="T29" i="8"/>
  <c r="Y29" i="8" s="1"/>
  <c r="S29" i="8"/>
  <c r="U27" i="8"/>
  <c r="Z27" i="8" s="1"/>
  <c r="AE27" i="8" s="1"/>
  <c r="AJ27" i="8" s="1"/>
  <c r="AO27" i="8" s="1"/>
  <c r="AT27" i="8" s="1"/>
  <c r="AY27" i="8" s="1"/>
  <c r="BD27" i="8" s="1"/>
  <c r="U26" i="8"/>
  <c r="Z26" i="8" s="1"/>
  <c r="AE26" i="8" s="1"/>
  <c r="AJ26" i="8" s="1"/>
  <c r="AO26" i="8" s="1"/>
  <c r="AT26" i="8" s="1"/>
  <c r="AY26" i="8" s="1"/>
  <c r="BD26" i="8" s="1"/>
  <c r="BI26" i="8" s="1"/>
  <c r="BN26" i="8" s="1"/>
  <c r="BS26" i="8" s="1"/>
  <c r="U25" i="8"/>
  <c r="Z25" i="8" s="1"/>
  <c r="AE25" i="8" s="1"/>
  <c r="AJ25" i="8" s="1"/>
  <c r="AO25" i="8" s="1"/>
  <c r="AT25" i="8" s="1"/>
  <c r="U24" i="8"/>
  <c r="Z24" i="8" s="1"/>
  <c r="AE24" i="8" s="1"/>
  <c r="AJ24" i="8" s="1"/>
  <c r="AO24" i="8" s="1"/>
  <c r="AT24" i="8" s="1"/>
  <c r="AY24" i="8" s="1"/>
  <c r="BD24" i="8" s="1"/>
  <c r="BI24" i="8" s="1"/>
  <c r="BN24" i="8" s="1"/>
  <c r="BS24" i="8" s="1"/>
  <c r="U23" i="8"/>
  <c r="Z23" i="8" s="1"/>
  <c r="AE23" i="8" s="1"/>
  <c r="AJ23" i="8" s="1"/>
  <c r="AO23" i="8" s="1"/>
  <c r="AT23" i="8" s="1"/>
  <c r="AY23" i="8" s="1"/>
  <c r="BD23" i="8" s="1"/>
  <c r="BI23" i="8" s="1"/>
  <c r="BN23" i="8" s="1"/>
  <c r="BS23" i="8" s="1"/>
  <c r="U22" i="8"/>
  <c r="Z22" i="8" s="1"/>
  <c r="AE22" i="8" s="1"/>
  <c r="AJ22" i="8" s="1"/>
  <c r="AO22" i="8" s="1"/>
  <c r="AT22" i="8" s="1"/>
  <c r="AY22" i="8" s="1"/>
  <c r="BD22" i="8" s="1"/>
  <c r="BI22" i="8" s="1"/>
  <c r="BN22" i="8" s="1"/>
  <c r="BS22" i="8" s="1"/>
  <c r="U21" i="8"/>
  <c r="Z21" i="8" s="1"/>
  <c r="AE21" i="8" s="1"/>
  <c r="AJ21" i="8" s="1"/>
  <c r="AO21" i="8" s="1"/>
  <c r="AT21" i="8" s="1"/>
  <c r="AY21" i="8" s="1"/>
  <c r="BD21" i="8" s="1"/>
  <c r="BI21" i="8" s="1"/>
  <c r="BN21" i="8" s="1"/>
  <c r="BS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U7" i="8"/>
  <c r="Z7" i="8" s="1"/>
  <c r="AE7" i="8" s="1"/>
  <c r="AJ7" i="8" s="1"/>
  <c r="AO7" i="8" s="1"/>
  <c r="AT7" i="8" s="1"/>
  <c r="AY7" i="8" s="1"/>
  <c r="BD7" i="8" s="1"/>
  <c r="BI7" i="8" s="1"/>
  <c r="BN7" i="8" s="1"/>
  <c r="BS7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C9" i="9"/>
  <c r="A24" i="4" s="1"/>
  <c r="A20" i="22" s="1"/>
  <c r="U5" i="9"/>
  <c r="U4" i="9"/>
  <c r="F4" i="9"/>
  <c r="F5" i="9"/>
  <c r="F3" i="9"/>
  <c r="G3" i="9" s="1"/>
  <c r="J9" i="9"/>
  <c r="J24" i="4" s="1"/>
  <c r="E9" i="9"/>
  <c r="T9" i="9"/>
  <c r="U7" i="9"/>
  <c r="Z7" i="9" s="1"/>
  <c r="AE7" i="9" s="1"/>
  <c r="AJ7" i="9" s="1"/>
  <c r="AO7" i="9" s="1"/>
  <c r="AT7" i="9" s="1"/>
  <c r="AY7" i="9" s="1"/>
  <c r="BD7" i="9" s="1"/>
  <c r="F7" i="9"/>
  <c r="U6" i="9"/>
  <c r="Z6" i="9" s="1"/>
  <c r="AE6" i="9" s="1"/>
  <c r="AJ6" i="9" s="1"/>
  <c r="AO6" i="9" s="1"/>
  <c r="AT6" i="9" s="1"/>
  <c r="AY6" i="9" s="1"/>
  <c r="BD6" i="9" s="1"/>
  <c r="F6" i="9"/>
  <c r="R9" i="9"/>
  <c r="W9" i="9" s="1"/>
  <c r="AB9" i="9" s="1"/>
  <c r="AG9" i="9" s="1"/>
  <c r="F4" i="10"/>
  <c r="F6" i="10" s="1"/>
  <c r="E6" i="10"/>
  <c r="J6" i="10"/>
  <c r="J56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N5" i="10"/>
  <c r="S6" i="10" s="1"/>
  <c r="X6" i="10" s="1"/>
  <c r="AC6" i="10" s="1"/>
  <c r="AH6" i="10" s="1"/>
  <c r="M5" i="10"/>
  <c r="R6" i="10" s="1"/>
  <c r="P5" i="10"/>
  <c r="U4" i="10"/>
  <c r="Z4" i="10" s="1"/>
  <c r="F9" i="11"/>
  <c r="F10" i="11"/>
  <c r="F11" i="11"/>
  <c r="F12" i="11"/>
  <c r="F13" i="11"/>
  <c r="F14" i="11"/>
  <c r="F15" i="11"/>
  <c r="F16" i="11"/>
  <c r="F6" i="11"/>
  <c r="I57" i="4" s="1"/>
  <c r="C57" i="22" s="1"/>
  <c r="E6" i="11"/>
  <c r="E49" i="4"/>
  <c r="H49" i="4" s="1"/>
  <c r="F21" i="11"/>
  <c r="F26" i="11" s="1"/>
  <c r="I49" i="4" s="1"/>
  <c r="U11" i="11"/>
  <c r="Z11" i="11" s="1"/>
  <c r="U10" i="11"/>
  <c r="Z10" i="11" s="1"/>
  <c r="J18" i="11"/>
  <c r="J15" i="4" s="1"/>
  <c r="T18" i="11"/>
  <c r="S18" i="11"/>
  <c r="X18" i="11" s="1"/>
  <c r="U16" i="11"/>
  <c r="Z16" i="11" s="1"/>
  <c r="AE16" i="11" s="1"/>
  <c r="AJ16" i="11" s="1"/>
  <c r="AO16" i="11" s="1"/>
  <c r="AT16" i="11" s="1"/>
  <c r="AY16" i="11" s="1"/>
  <c r="BD16" i="11" s="1"/>
  <c r="BI16" i="11" s="1"/>
  <c r="BN16" i="11" s="1"/>
  <c r="BS16" i="11" s="1"/>
  <c r="U15" i="11"/>
  <c r="Z15" i="11" s="1"/>
  <c r="AE15" i="11" s="1"/>
  <c r="AJ15" i="11" s="1"/>
  <c r="AO15" i="11" s="1"/>
  <c r="AT15" i="11" s="1"/>
  <c r="AY15" i="11" s="1"/>
  <c r="BD15" i="11" s="1"/>
  <c r="BI15" i="11" s="1"/>
  <c r="BN15" i="11" s="1"/>
  <c r="BS15" i="11" s="1"/>
  <c r="U14" i="11"/>
  <c r="Z14" i="11" s="1"/>
  <c r="AE14" i="11" s="1"/>
  <c r="AJ14" i="11" s="1"/>
  <c r="AO14" i="11" s="1"/>
  <c r="AT14" i="11" s="1"/>
  <c r="AY14" i="11" s="1"/>
  <c r="BD14" i="11" s="1"/>
  <c r="BI14" i="11" s="1"/>
  <c r="BN14" i="11" s="1"/>
  <c r="BS14" i="11" s="1"/>
  <c r="U13" i="11"/>
  <c r="Z13" i="11" s="1"/>
  <c r="AE13" i="11" s="1"/>
  <c r="AJ13" i="11" s="1"/>
  <c r="AO13" i="11" s="1"/>
  <c r="AT13" i="11" s="1"/>
  <c r="AY13" i="11" s="1"/>
  <c r="BD13" i="11" s="1"/>
  <c r="BI13" i="11" s="1"/>
  <c r="BN13" i="11" s="1"/>
  <c r="BS13" i="11" s="1"/>
  <c r="U12" i="11"/>
  <c r="Z12" i="11" s="1"/>
  <c r="AE12" i="11" s="1"/>
  <c r="J6" i="11"/>
  <c r="J57" i="4" s="1"/>
  <c r="C6" i="11"/>
  <c r="BM5" i="11"/>
  <c r="BL5" i="11"/>
  <c r="BK5" i="11"/>
  <c r="BJ5" i="11"/>
  <c r="BH5" i="11"/>
  <c r="BG5" i="11"/>
  <c r="BF5" i="11"/>
  <c r="BE5" i="11"/>
  <c r="BC5" i="11"/>
  <c r="BB5" i="11"/>
  <c r="BA5" i="11"/>
  <c r="AZ5" i="11"/>
  <c r="AX5" i="11"/>
  <c r="AW5" i="11"/>
  <c r="AV5" i="11"/>
  <c r="AU5" i="11"/>
  <c r="AS5" i="11"/>
  <c r="AR5" i="11"/>
  <c r="AQ5" i="11"/>
  <c r="AP5" i="11"/>
  <c r="AN5" i="11"/>
  <c r="AM5" i="11"/>
  <c r="AL5" i="11"/>
  <c r="AK5" i="11"/>
  <c r="AI5" i="11"/>
  <c r="AH5" i="11"/>
  <c r="AG5" i="11"/>
  <c r="AF5" i="11"/>
  <c r="AD5" i="11"/>
  <c r="AC5" i="11"/>
  <c r="AB5" i="11"/>
  <c r="AA5" i="11"/>
  <c r="Y5" i="11"/>
  <c r="X5" i="11"/>
  <c r="W5" i="11"/>
  <c r="V5" i="11"/>
  <c r="T5" i="11"/>
  <c r="S5" i="11"/>
  <c r="R5" i="11"/>
  <c r="Q5" i="11"/>
  <c r="O5" i="11"/>
  <c r="T6" i="11" s="1"/>
  <c r="Y6" i="11" s="1"/>
  <c r="AD6" i="11" s="1"/>
  <c r="AI6" i="11" s="1"/>
  <c r="AN6" i="11" s="1"/>
  <c r="AS6" i="11" s="1"/>
  <c r="AX6" i="11" s="1"/>
  <c r="BC6" i="11" s="1"/>
  <c r="BH6" i="11" s="1"/>
  <c r="BM6" i="11" s="1"/>
  <c r="BR6" i="11" s="1"/>
  <c r="F57" i="4" s="1"/>
  <c r="N5" i="11"/>
  <c r="S6" i="11" s="1"/>
  <c r="M5" i="11"/>
  <c r="U4" i="11"/>
  <c r="F12" i="12"/>
  <c r="F13" i="12"/>
  <c r="F14" i="12"/>
  <c r="F15" i="12"/>
  <c r="F17" i="12"/>
  <c r="E19" i="12"/>
  <c r="A33" i="4"/>
  <c r="A30" i="22" s="1"/>
  <c r="F4" i="12"/>
  <c r="F5" i="12"/>
  <c r="F6" i="12"/>
  <c r="F7" i="12"/>
  <c r="U17" i="12"/>
  <c r="Z17" i="12" s="1"/>
  <c r="AE17" i="12" s="1"/>
  <c r="AJ17" i="12" s="1"/>
  <c r="AO17" i="12" s="1"/>
  <c r="AT17" i="12" s="1"/>
  <c r="AY17" i="12" s="1"/>
  <c r="BD17" i="12" s="1"/>
  <c r="BI17" i="12" s="1"/>
  <c r="BN17" i="12" s="1"/>
  <c r="BS17" i="12" s="1"/>
  <c r="U15" i="12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U13" i="12"/>
  <c r="Z13" i="12" s="1"/>
  <c r="AE13" i="12" s="1"/>
  <c r="AJ13" i="12" s="1"/>
  <c r="AO13" i="12" s="1"/>
  <c r="AT13" i="12" s="1"/>
  <c r="AY13" i="12" s="1"/>
  <c r="BD13" i="12" s="1"/>
  <c r="BI13" i="12" s="1"/>
  <c r="BN13" i="12" s="1"/>
  <c r="BS13" i="12" s="1"/>
  <c r="J19" i="12"/>
  <c r="J33" i="4" s="1"/>
  <c r="J9" i="12"/>
  <c r="J41" i="4" s="1"/>
  <c r="C9" i="12"/>
  <c r="A41" i="4" s="1"/>
  <c r="A38" i="22" s="1"/>
  <c r="T9" i="12"/>
  <c r="Y9" i="12" s="1"/>
  <c r="AD9" i="12" s="1"/>
  <c r="AI9" i="12" s="1"/>
  <c r="AN9" i="12" s="1"/>
  <c r="R9" i="12"/>
  <c r="W9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U6" i="12"/>
  <c r="Z6" i="12" s="1"/>
  <c r="AE6" i="12" s="1"/>
  <c r="AJ6" i="12" s="1"/>
  <c r="AO6" i="12" s="1"/>
  <c r="AT6" i="12" s="1"/>
  <c r="AY6" i="12" s="1"/>
  <c r="BD6" i="12" s="1"/>
  <c r="BI6" i="12" s="1"/>
  <c r="BN6" i="12" s="1"/>
  <c r="BS6" i="12" s="1"/>
  <c r="U5" i="12"/>
  <c r="F4" i="13"/>
  <c r="F5" i="13"/>
  <c r="F6" i="13"/>
  <c r="C8" i="13"/>
  <c r="A42" i="4" s="1"/>
  <c r="A39" i="22" s="1"/>
  <c r="J8" i="13"/>
  <c r="J42" i="4" s="1"/>
  <c r="T8" i="13"/>
  <c r="Y8" i="13" s="1"/>
  <c r="AD8" i="13" s="1"/>
  <c r="R8" i="13"/>
  <c r="W8" i="13" s="1"/>
  <c r="U6" i="13"/>
  <c r="Z6" i="13" s="1"/>
  <c r="AE6" i="13" s="1"/>
  <c r="AJ6" i="13" s="1"/>
  <c r="AO6" i="13" s="1"/>
  <c r="U5" i="13"/>
  <c r="Z5" i="13" s="1"/>
  <c r="F83" i="14"/>
  <c r="G83" i="14" s="1"/>
  <c r="F84" i="14"/>
  <c r="I61" i="4" s="1"/>
  <c r="F85" i="14"/>
  <c r="I62" i="4" s="1"/>
  <c r="F86" i="14"/>
  <c r="I63" i="4" s="1"/>
  <c r="F71" i="14"/>
  <c r="F72" i="14"/>
  <c r="F73" i="14"/>
  <c r="F74" i="14"/>
  <c r="F78" i="14"/>
  <c r="F79" i="14"/>
  <c r="C81" i="14"/>
  <c r="A25" i="4" s="1"/>
  <c r="A21" i="22" s="1"/>
  <c r="F61" i="14"/>
  <c r="G61" i="14" s="1"/>
  <c r="F62" i="14"/>
  <c r="F63" i="14"/>
  <c r="F64" i="14"/>
  <c r="F66" i="14"/>
  <c r="E68" i="14"/>
  <c r="C68" i="14"/>
  <c r="A34" i="4" s="1"/>
  <c r="A31" i="22" s="1"/>
  <c r="J59" i="14"/>
  <c r="J11" i="4" s="1"/>
  <c r="F43" i="14"/>
  <c r="F44" i="14"/>
  <c r="F45" i="14"/>
  <c r="F46" i="14"/>
  <c r="F47" i="14"/>
  <c r="F48" i="14"/>
  <c r="F50" i="14"/>
  <c r="F51" i="14"/>
  <c r="F52" i="14"/>
  <c r="F53" i="14"/>
  <c r="F54" i="14"/>
  <c r="F55" i="14"/>
  <c r="F56" i="14"/>
  <c r="F57" i="14"/>
  <c r="E59" i="14"/>
  <c r="A11" i="4"/>
  <c r="A7" i="22" s="1"/>
  <c r="J40" i="14"/>
  <c r="J17" i="4" s="1"/>
  <c r="F29" i="14"/>
  <c r="F30" i="14"/>
  <c r="F31" i="14"/>
  <c r="F32" i="14"/>
  <c r="F33" i="14"/>
  <c r="F34" i="14"/>
  <c r="F35" i="14"/>
  <c r="F38" i="14"/>
  <c r="E40" i="14"/>
  <c r="F16" i="14"/>
  <c r="F17" i="14"/>
  <c r="F21" i="14"/>
  <c r="C23" i="14"/>
  <c r="F5" i="14"/>
  <c r="F6" i="14"/>
  <c r="F8" i="14"/>
  <c r="F9" i="14"/>
  <c r="F10" i="14"/>
  <c r="F11" i="14"/>
  <c r="F12" i="14"/>
  <c r="T89" i="14"/>
  <c r="Y89" i="14" s="1"/>
  <c r="AD89" i="14" s="1"/>
  <c r="AI89" i="14" s="1"/>
  <c r="AN89" i="14" s="1"/>
  <c r="R89" i="14"/>
  <c r="W89" i="14" s="1"/>
  <c r="AB89" i="14" s="1"/>
  <c r="AG89" i="14" s="1"/>
  <c r="AL89" i="14" s="1"/>
  <c r="AQ89" i="14" s="1"/>
  <c r="U86" i="14"/>
  <c r="Z86" i="14" s="1"/>
  <c r="AE86" i="14" s="1"/>
  <c r="AJ86" i="14" s="1"/>
  <c r="AO86" i="14" s="1"/>
  <c r="AT86" i="14" s="1"/>
  <c r="AY86" i="14" s="1"/>
  <c r="BD86" i="14" s="1"/>
  <c r="BI86" i="14" s="1"/>
  <c r="BN86" i="14" s="1"/>
  <c r="BS86" i="14" s="1"/>
  <c r="U85" i="14"/>
  <c r="Z85" i="14" s="1"/>
  <c r="AE85" i="14" s="1"/>
  <c r="AJ85" i="14" s="1"/>
  <c r="AO85" i="14" s="1"/>
  <c r="AT85" i="14" s="1"/>
  <c r="AY85" i="14" s="1"/>
  <c r="BD85" i="14" s="1"/>
  <c r="BI85" i="14" s="1"/>
  <c r="BN85" i="14" s="1"/>
  <c r="BS85" i="14" s="1"/>
  <c r="U84" i="14"/>
  <c r="Z84" i="14" s="1"/>
  <c r="AE84" i="14" s="1"/>
  <c r="AJ84" i="14" s="1"/>
  <c r="AO84" i="14" s="1"/>
  <c r="AT84" i="14" s="1"/>
  <c r="AY84" i="14" s="1"/>
  <c r="BD84" i="14" s="1"/>
  <c r="BI84" i="14" s="1"/>
  <c r="BN84" i="14" s="1"/>
  <c r="BS84" i="14" s="1"/>
  <c r="J81" i="14"/>
  <c r="J25" i="4" s="1"/>
  <c r="T81" i="14"/>
  <c r="Y81" i="14" s="1"/>
  <c r="AD81" i="14" s="1"/>
  <c r="AI81" i="14" s="1"/>
  <c r="AN81" i="14" s="1"/>
  <c r="AS81" i="14" s="1"/>
  <c r="AX81" i="14" s="1"/>
  <c r="BC81" i="14" s="1"/>
  <c r="BH81" i="14" s="1"/>
  <c r="BM81" i="14" s="1"/>
  <c r="BR81" i="14" s="1"/>
  <c r="F25" i="4" s="1"/>
  <c r="S81" i="14"/>
  <c r="X81" i="14" s="1"/>
  <c r="U79" i="14"/>
  <c r="Z79" i="14" s="1"/>
  <c r="AE79" i="14" s="1"/>
  <c r="AJ79" i="14" s="1"/>
  <c r="AO79" i="14" s="1"/>
  <c r="AT79" i="14" s="1"/>
  <c r="AY79" i="14" s="1"/>
  <c r="BD79" i="14" s="1"/>
  <c r="BI79" i="14" s="1"/>
  <c r="BN79" i="14" s="1"/>
  <c r="BS79" i="14" s="1"/>
  <c r="U78" i="14"/>
  <c r="Z78" i="14" s="1"/>
  <c r="AE78" i="14" s="1"/>
  <c r="AJ78" i="14" s="1"/>
  <c r="AO78" i="14" s="1"/>
  <c r="AT78" i="14" s="1"/>
  <c r="AY78" i="14" s="1"/>
  <c r="BD78" i="14" s="1"/>
  <c r="BI78" i="14" s="1"/>
  <c r="BN78" i="14" s="1"/>
  <c r="BS78" i="14" s="1"/>
  <c r="U74" i="14"/>
  <c r="Z74" i="14" s="1"/>
  <c r="AE74" i="14" s="1"/>
  <c r="AJ74" i="14" s="1"/>
  <c r="AO74" i="14" s="1"/>
  <c r="AT74" i="14" s="1"/>
  <c r="AY74" i="14" s="1"/>
  <c r="BD74" i="14" s="1"/>
  <c r="BI74" i="14" s="1"/>
  <c r="BN74" i="14" s="1"/>
  <c r="BS74" i="14" s="1"/>
  <c r="U73" i="14"/>
  <c r="Z73" i="14" s="1"/>
  <c r="AE73" i="14" s="1"/>
  <c r="AJ73" i="14" s="1"/>
  <c r="AO73" i="14" s="1"/>
  <c r="AT73" i="14" s="1"/>
  <c r="AY73" i="14" s="1"/>
  <c r="BD73" i="14" s="1"/>
  <c r="BI73" i="14" s="1"/>
  <c r="BN73" i="14" s="1"/>
  <c r="BS73" i="14" s="1"/>
  <c r="U72" i="14"/>
  <c r="U71" i="14"/>
  <c r="J68" i="14"/>
  <c r="J34" i="4" s="1"/>
  <c r="T68" i="14"/>
  <c r="Y68" i="14" s="1"/>
  <c r="AD68" i="14" s="1"/>
  <c r="AI68" i="14" s="1"/>
  <c r="AN68" i="14" s="1"/>
  <c r="AS68" i="14" s="1"/>
  <c r="AX68" i="14" s="1"/>
  <c r="BC68" i="14" s="1"/>
  <c r="BH68" i="14" s="1"/>
  <c r="BM68" i="14" s="1"/>
  <c r="BR68" i="14" s="1"/>
  <c r="F34" i="4" s="1"/>
  <c r="S68" i="14"/>
  <c r="R68" i="14"/>
  <c r="W68" i="14" s="1"/>
  <c r="AB68" i="14" s="1"/>
  <c r="AG68" i="14" s="1"/>
  <c r="AL68" i="14" s="1"/>
  <c r="AQ68" i="14" s="1"/>
  <c r="AV68" i="14" s="1"/>
  <c r="BA68" i="14" s="1"/>
  <c r="BF68" i="14" s="1"/>
  <c r="BK68" i="14" s="1"/>
  <c r="BP68" i="14" s="1"/>
  <c r="D34" i="4" s="1"/>
  <c r="U66" i="14"/>
  <c r="Z66" i="14" s="1"/>
  <c r="AE66" i="14" s="1"/>
  <c r="AJ66" i="14" s="1"/>
  <c r="U64" i="14"/>
  <c r="Z64" i="14" s="1"/>
  <c r="AE64" i="14" s="1"/>
  <c r="AJ64" i="14" s="1"/>
  <c r="AO64" i="14" s="1"/>
  <c r="AT64" i="14" s="1"/>
  <c r="AY64" i="14" s="1"/>
  <c r="BD64" i="14" s="1"/>
  <c r="BI64" i="14" s="1"/>
  <c r="BN64" i="14" s="1"/>
  <c r="BS64" i="14" s="1"/>
  <c r="U63" i="14"/>
  <c r="U62" i="14"/>
  <c r="Z62" i="14" s="1"/>
  <c r="AE62" i="14" s="1"/>
  <c r="AJ62" i="14" s="1"/>
  <c r="AO62" i="14" s="1"/>
  <c r="AT62" i="14" s="1"/>
  <c r="AY62" i="14" s="1"/>
  <c r="BD62" i="14" s="1"/>
  <c r="BI62" i="14" s="1"/>
  <c r="BN62" i="14" s="1"/>
  <c r="BS62" i="14" s="1"/>
  <c r="U48" i="14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U47" i="14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U46" i="14"/>
  <c r="Z46" i="14" s="1"/>
  <c r="AE46" i="14" s="1"/>
  <c r="AJ46" i="14" s="1"/>
  <c r="AO46" i="14" s="1"/>
  <c r="AT46" i="14" s="1"/>
  <c r="AY46" i="14" s="1"/>
  <c r="BD46" i="14" s="1"/>
  <c r="BI46" i="14" s="1"/>
  <c r="BN46" i="14" s="1"/>
  <c r="BS46" i="14" s="1"/>
  <c r="U52" i="14"/>
  <c r="Z52" i="14" s="1"/>
  <c r="AE52" i="14" s="1"/>
  <c r="AJ52" i="14" s="1"/>
  <c r="AO52" i="14" s="1"/>
  <c r="AT52" i="14" s="1"/>
  <c r="AY52" i="14" s="1"/>
  <c r="BD52" i="14" s="1"/>
  <c r="BI52" i="14" s="1"/>
  <c r="BN52" i="14" s="1"/>
  <c r="BS52" i="14" s="1"/>
  <c r="U51" i="14"/>
  <c r="Z51" i="14" s="1"/>
  <c r="AE51" i="14" s="1"/>
  <c r="AJ51" i="14" s="1"/>
  <c r="AO51" i="14" s="1"/>
  <c r="AT51" i="14" s="1"/>
  <c r="AY51" i="14" s="1"/>
  <c r="BD51" i="14" s="1"/>
  <c r="BI51" i="14" s="1"/>
  <c r="BN51" i="14" s="1"/>
  <c r="BS51" i="14" s="1"/>
  <c r="U50" i="14"/>
  <c r="Z50" i="14" s="1"/>
  <c r="AE50" i="14" s="1"/>
  <c r="AJ50" i="14" s="1"/>
  <c r="AO50" i="14" s="1"/>
  <c r="AT50" i="14" s="1"/>
  <c r="AY50" i="14" s="1"/>
  <c r="BD50" i="14" s="1"/>
  <c r="BI50" i="14" s="1"/>
  <c r="BN50" i="14" s="1"/>
  <c r="BS50" i="14" s="1"/>
  <c r="S59" i="14"/>
  <c r="X59" i="14" s="1"/>
  <c r="AC59" i="14" s="1"/>
  <c r="U57" i="14"/>
  <c r="Z57" i="14" s="1"/>
  <c r="AE57" i="14" s="1"/>
  <c r="AJ57" i="14" s="1"/>
  <c r="AO57" i="14" s="1"/>
  <c r="AT57" i="14" s="1"/>
  <c r="AY57" i="14" s="1"/>
  <c r="BD57" i="14" s="1"/>
  <c r="BI57" i="14" s="1"/>
  <c r="BN57" i="14" s="1"/>
  <c r="BS57" i="14" s="1"/>
  <c r="U56" i="14"/>
  <c r="Z56" i="14" s="1"/>
  <c r="AE56" i="14" s="1"/>
  <c r="AJ56" i="14" s="1"/>
  <c r="AO56" i="14" s="1"/>
  <c r="AT56" i="14" s="1"/>
  <c r="AY56" i="14" s="1"/>
  <c r="BD56" i="14" s="1"/>
  <c r="BI56" i="14" s="1"/>
  <c r="BN56" i="14" s="1"/>
  <c r="BS56" i="14" s="1"/>
  <c r="U55" i="14"/>
  <c r="Z55" i="14" s="1"/>
  <c r="AE55" i="14" s="1"/>
  <c r="AJ55" i="14" s="1"/>
  <c r="AO55" i="14" s="1"/>
  <c r="AT55" i="14" s="1"/>
  <c r="AY55" i="14" s="1"/>
  <c r="BD55" i="14" s="1"/>
  <c r="BI55" i="14" s="1"/>
  <c r="BN55" i="14" s="1"/>
  <c r="BS55" i="14" s="1"/>
  <c r="U54" i="14"/>
  <c r="Z54" i="14" s="1"/>
  <c r="AE54" i="14" s="1"/>
  <c r="AJ54" i="14" s="1"/>
  <c r="AO54" i="14" s="1"/>
  <c r="AT54" i="14" s="1"/>
  <c r="AY54" i="14" s="1"/>
  <c r="BD54" i="14" s="1"/>
  <c r="BI54" i="14" s="1"/>
  <c r="BN54" i="14" s="1"/>
  <c r="BS54" i="14" s="1"/>
  <c r="U53" i="14"/>
  <c r="Z53" i="14" s="1"/>
  <c r="AE53" i="14" s="1"/>
  <c r="AJ53" i="14" s="1"/>
  <c r="AO53" i="14" s="1"/>
  <c r="AT53" i="14" s="1"/>
  <c r="AY53" i="14" s="1"/>
  <c r="BD53" i="14" s="1"/>
  <c r="BI53" i="14" s="1"/>
  <c r="BN53" i="14" s="1"/>
  <c r="BS53" i="14" s="1"/>
  <c r="U45" i="14"/>
  <c r="Z45" i="14" s="1"/>
  <c r="AE45" i="14" s="1"/>
  <c r="AJ45" i="14" s="1"/>
  <c r="AO45" i="14" s="1"/>
  <c r="AT45" i="14" s="1"/>
  <c r="AY45" i="14" s="1"/>
  <c r="U44" i="14"/>
  <c r="Z44" i="14" s="1"/>
  <c r="AE44" i="14" s="1"/>
  <c r="AJ44" i="14" s="1"/>
  <c r="AO44" i="14" s="1"/>
  <c r="AT44" i="14" s="1"/>
  <c r="AY44" i="14" s="1"/>
  <c r="BD44" i="14" s="1"/>
  <c r="BI44" i="14" s="1"/>
  <c r="BN44" i="14" s="1"/>
  <c r="BS44" i="14" s="1"/>
  <c r="U38" i="14"/>
  <c r="Z38" i="14" s="1"/>
  <c r="AE38" i="14" s="1"/>
  <c r="AJ38" i="14" s="1"/>
  <c r="AO38" i="14" s="1"/>
  <c r="AT38" i="14" s="1"/>
  <c r="AY38" i="14" s="1"/>
  <c r="BD38" i="14" s="1"/>
  <c r="BI38" i="14" s="1"/>
  <c r="BN38" i="14" s="1"/>
  <c r="U35" i="14"/>
  <c r="Z35" i="14" s="1"/>
  <c r="AE35" i="14" s="1"/>
  <c r="AJ35" i="14" s="1"/>
  <c r="AO35" i="14" s="1"/>
  <c r="AT35" i="14" s="1"/>
  <c r="AY35" i="14" s="1"/>
  <c r="BD35" i="14" s="1"/>
  <c r="BI35" i="14" s="1"/>
  <c r="BN35" i="14" s="1"/>
  <c r="U34" i="14"/>
  <c r="Z34" i="14" s="1"/>
  <c r="AE34" i="14" s="1"/>
  <c r="AJ34" i="14" s="1"/>
  <c r="AO34" i="14" s="1"/>
  <c r="AT34" i="14" s="1"/>
  <c r="AY34" i="14" s="1"/>
  <c r="BD34" i="14" s="1"/>
  <c r="BI34" i="14" s="1"/>
  <c r="BN34" i="14" s="1"/>
  <c r="BS34" i="14" s="1"/>
  <c r="U33" i="14"/>
  <c r="Z33" i="14" s="1"/>
  <c r="AE33" i="14" s="1"/>
  <c r="AJ33" i="14" s="1"/>
  <c r="AO33" i="14" s="1"/>
  <c r="AT33" i="14" s="1"/>
  <c r="AY33" i="14" s="1"/>
  <c r="BD33" i="14" s="1"/>
  <c r="BI33" i="14" s="1"/>
  <c r="BN33" i="14" s="1"/>
  <c r="BS33" i="14" s="1"/>
  <c r="U32" i="14"/>
  <c r="Z32" i="14" s="1"/>
  <c r="AE32" i="14" s="1"/>
  <c r="AJ32" i="14" s="1"/>
  <c r="AO32" i="14" s="1"/>
  <c r="AT32" i="14" s="1"/>
  <c r="AY32" i="14" s="1"/>
  <c r="BD32" i="14" s="1"/>
  <c r="BI32" i="14" s="1"/>
  <c r="BN32" i="14" s="1"/>
  <c r="BS32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BS31" i="14" s="1"/>
  <c r="U6" i="14"/>
  <c r="Z6" i="14" s="1"/>
  <c r="AE6" i="14" s="1"/>
  <c r="AJ6" i="14" s="1"/>
  <c r="AO6" i="14" s="1"/>
  <c r="AT6" i="14" s="1"/>
  <c r="AY6" i="14" s="1"/>
  <c r="BD6" i="14" s="1"/>
  <c r="U5" i="14"/>
  <c r="T40" i="14"/>
  <c r="Y40" i="14" s="1"/>
  <c r="AD40" i="14" s="1"/>
  <c r="AI40" i="14" s="1"/>
  <c r="AN40" i="14" s="1"/>
  <c r="AS40" i="14" s="1"/>
  <c r="AX40" i="14" s="1"/>
  <c r="BC40" i="14" s="1"/>
  <c r="BH40" i="14" s="1"/>
  <c r="BM40" i="14" s="1"/>
  <c r="BR40" i="14" s="1"/>
  <c r="F17" i="4" s="1"/>
  <c r="R40" i="14"/>
  <c r="W40" i="14" s="1"/>
  <c r="AB40" i="14" s="1"/>
  <c r="S23" i="14"/>
  <c r="X23" i="14" s="1"/>
  <c r="AC23" i="14" s="1"/>
  <c r="AH23" i="14" s="1"/>
  <c r="R23" i="14"/>
  <c r="U21" i="14"/>
  <c r="P16" i="14"/>
  <c r="U16" i="14" s="1"/>
  <c r="Z16" i="14" s="1"/>
  <c r="AE16" i="14" s="1"/>
  <c r="AJ16" i="14" s="1"/>
  <c r="AO16" i="14" s="1"/>
  <c r="AT16" i="14" s="1"/>
  <c r="AY16" i="14" s="1"/>
  <c r="BD16" i="14" s="1"/>
  <c r="BI16" i="14" s="1"/>
  <c r="BN16" i="14" s="1"/>
  <c r="BS16" i="14" s="1"/>
  <c r="J14" i="14"/>
  <c r="J16" i="4" s="1"/>
  <c r="T14" i="14"/>
  <c r="Y14" i="14" s="1"/>
  <c r="AD14" i="14" s="1"/>
  <c r="AI14" i="14" s="1"/>
  <c r="AN14" i="14" s="1"/>
  <c r="AS14" i="14" s="1"/>
  <c r="AX14" i="14" s="1"/>
  <c r="BC14" i="14" s="1"/>
  <c r="BH14" i="14" s="1"/>
  <c r="BM14" i="14" s="1"/>
  <c r="BR14" i="14" s="1"/>
  <c r="F16" i="4" s="1"/>
  <c r="S14" i="14"/>
  <c r="R14" i="14"/>
  <c r="U12" i="14"/>
  <c r="Z12" i="14" s="1"/>
  <c r="AE12" i="14" s="1"/>
  <c r="AJ12" i="14" s="1"/>
  <c r="AO12" i="14" s="1"/>
  <c r="AT12" i="14" s="1"/>
  <c r="AY12" i="14" s="1"/>
  <c r="BD12" i="14" s="1"/>
  <c r="BI12" i="14" s="1"/>
  <c r="BN12" i="14" s="1"/>
  <c r="BS12" i="14" s="1"/>
  <c r="U11" i="14"/>
  <c r="Z11" i="14" s="1"/>
  <c r="AE11" i="14" s="1"/>
  <c r="U10" i="14"/>
  <c r="Z10" i="14" s="1"/>
  <c r="AE10" i="14" s="1"/>
  <c r="AJ10" i="14" s="1"/>
  <c r="AO10" i="14" s="1"/>
  <c r="AT10" i="14" s="1"/>
  <c r="AY10" i="14" s="1"/>
  <c r="BD10" i="14" s="1"/>
  <c r="BI10" i="14" s="1"/>
  <c r="BN10" i="14" s="1"/>
  <c r="BS10" i="14" s="1"/>
  <c r="U9" i="14"/>
  <c r="Z9" i="14" s="1"/>
  <c r="AE9" i="14" s="1"/>
  <c r="AJ9" i="14" s="1"/>
  <c r="AO9" i="14" s="1"/>
  <c r="AT9" i="14" s="1"/>
  <c r="AY9" i="14" s="1"/>
  <c r="BD9" i="14" s="1"/>
  <c r="BI9" i="14" s="1"/>
  <c r="BN9" i="14" s="1"/>
  <c r="BS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F77" i="15"/>
  <c r="G77" i="15" s="1"/>
  <c r="F78" i="15"/>
  <c r="F79" i="15"/>
  <c r="F80" i="15"/>
  <c r="F81" i="15"/>
  <c r="F82" i="15"/>
  <c r="E84" i="15"/>
  <c r="C84" i="15"/>
  <c r="A35" i="4" s="1"/>
  <c r="A32" i="22" s="1"/>
  <c r="F63" i="15"/>
  <c r="G63" i="15" s="1"/>
  <c r="F65" i="15"/>
  <c r="F66" i="15"/>
  <c r="F67" i="15"/>
  <c r="F68" i="15"/>
  <c r="F69" i="15"/>
  <c r="F70" i="15"/>
  <c r="F71" i="15"/>
  <c r="F73" i="15"/>
  <c r="E75" i="15"/>
  <c r="A28" i="4"/>
  <c r="A24" i="22" s="1"/>
  <c r="F52" i="15"/>
  <c r="G52" i="15" s="1"/>
  <c r="F53" i="15"/>
  <c r="F54" i="15"/>
  <c r="F55" i="15"/>
  <c r="F56" i="15"/>
  <c r="F57" i="15"/>
  <c r="F58" i="15"/>
  <c r="F59" i="15"/>
  <c r="E61" i="15"/>
  <c r="C61" i="15"/>
  <c r="A18" i="4" s="1"/>
  <c r="A14" i="22" s="1"/>
  <c r="F43" i="15"/>
  <c r="G43" i="15" s="1"/>
  <c r="F44" i="15"/>
  <c r="F45" i="15"/>
  <c r="F46" i="15"/>
  <c r="F47" i="15"/>
  <c r="F48" i="15"/>
  <c r="E50" i="15"/>
  <c r="C50" i="15"/>
  <c r="A27" i="4" s="1"/>
  <c r="A23" i="22" s="1"/>
  <c r="F29" i="15"/>
  <c r="G29" i="15" s="1"/>
  <c r="F30" i="15"/>
  <c r="F31" i="15"/>
  <c r="F32" i="15"/>
  <c r="F33" i="15"/>
  <c r="F34" i="15"/>
  <c r="F35" i="15"/>
  <c r="F36" i="15"/>
  <c r="F37" i="15"/>
  <c r="F38" i="15"/>
  <c r="F39" i="15"/>
  <c r="E41" i="15"/>
  <c r="C41" i="15"/>
  <c r="A26" i="4" s="1"/>
  <c r="A22" i="22" s="1"/>
  <c r="F24" i="15"/>
  <c r="F25" i="15"/>
  <c r="C27" i="15"/>
  <c r="A45" i="4" s="1"/>
  <c r="A43" i="22" s="1"/>
  <c r="F10" i="15"/>
  <c r="G10" i="15" s="1"/>
  <c r="F11" i="15"/>
  <c r="I65" i="4" s="1"/>
  <c r="F15" i="15"/>
  <c r="I66" i="4" s="1"/>
  <c r="F19" i="15"/>
  <c r="I67" i="4" s="1"/>
  <c r="C21" i="15"/>
  <c r="A42" i="22" s="1"/>
  <c r="F3" i="15"/>
  <c r="G3" i="15" s="1"/>
  <c r="F4" i="15"/>
  <c r="F5" i="15"/>
  <c r="F6" i="15"/>
  <c r="E8" i="15"/>
  <c r="J84" i="15"/>
  <c r="J35" i="4" s="1"/>
  <c r="T84" i="15"/>
  <c r="Y84" i="15" s="1"/>
  <c r="AD84" i="15" s="1"/>
  <c r="AI84" i="15" s="1"/>
  <c r="AN84" i="15" s="1"/>
  <c r="AS84" i="15" s="1"/>
  <c r="AX84" i="15" s="1"/>
  <c r="BC84" i="15" s="1"/>
  <c r="BH84" i="15" s="1"/>
  <c r="BM84" i="15" s="1"/>
  <c r="BR84" i="15" s="1"/>
  <c r="F35" i="4" s="1"/>
  <c r="S84" i="15"/>
  <c r="X84" i="15" s="1"/>
  <c r="AC84" i="15" s="1"/>
  <c r="R84" i="15"/>
  <c r="W84" i="15" s="1"/>
  <c r="AB84" i="15" s="1"/>
  <c r="AG84" i="15" s="1"/>
  <c r="AL84" i="15" s="1"/>
  <c r="AQ84" i="15" s="1"/>
  <c r="AV84" i="15" s="1"/>
  <c r="BA84" i="15" s="1"/>
  <c r="BF84" i="15" s="1"/>
  <c r="U82" i="15"/>
  <c r="Z82" i="15" s="1"/>
  <c r="AE82" i="15" s="1"/>
  <c r="AJ82" i="15" s="1"/>
  <c r="AO82" i="15" s="1"/>
  <c r="AT82" i="15" s="1"/>
  <c r="AY82" i="15" s="1"/>
  <c r="BD82" i="15" s="1"/>
  <c r="BI82" i="15" s="1"/>
  <c r="BN82" i="15" s="1"/>
  <c r="BS82" i="15" s="1"/>
  <c r="U81" i="15"/>
  <c r="U80" i="15"/>
  <c r="Z80" i="15" s="1"/>
  <c r="AE80" i="15" s="1"/>
  <c r="AJ80" i="15" s="1"/>
  <c r="AO80" i="15" s="1"/>
  <c r="AT80" i="15" s="1"/>
  <c r="AY80" i="15" s="1"/>
  <c r="BD80" i="15" s="1"/>
  <c r="BI80" i="15" s="1"/>
  <c r="BN80" i="15" s="1"/>
  <c r="BS80" i="15" s="1"/>
  <c r="U79" i="15"/>
  <c r="Z79" i="15" s="1"/>
  <c r="AE79" i="15" s="1"/>
  <c r="AJ79" i="15" s="1"/>
  <c r="AO79" i="15" s="1"/>
  <c r="AT79" i="15" s="1"/>
  <c r="AY79" i="15" s="1"/>
  <c r="BD79" i="15" s="1"/>
  <c r="BI79" i="15" s="1"/>
  <c r="BN79" i="15" s="1"/>
  <c r="BS79" i="15" s="1"/>
  <c r="J75" i="15"/>
  <c r="J28" i="4" s="1"/>
  <c r="S75" i="15"/>
  <c r="R75" i="15"/>
  <c r="W75" i="15" s="1"/>
  <c r="AB75" i="15" s="1"/>
  <c r="AG75" i="15" s="1"/>
  <c r="AL75" i="15" s="1"/>
  <c r="U73" i="15"/>
  <c r="Z73" i="15" s="1"/>
  <c r="AE73" i="15" s="1"/>
  <c r="AJ73" i="15" s="1"/>
  <c r="AO73" i="15" s="1"/>
  <c r="AT73" i="15" s="1"/>
  <c r="AY73" i="15" s="1"/>
  <c r="BD73" i="15" s="1"/>
  <c r="BI73" i="15" s="1"/>
  <c r="BN73" i="15" s="1"/>
  <c r="BS73" i="15" s="1"/>
  <c r="U71" i="15"/>
  <c r="Z71" i="15" s="1"/>
  <c r="AE71" i="15" s="1"/>
  <c r="AJ71" i="15" s="1"/>
  <c r="AO71" i="15" s="1"/>
  <c r="AT71" i="15" s="1"/>
  <c r="AY71" i="15" s="1"/>
  <c r="BD71" i="15" s="1"/>
  <c r="BI71" i="15" s="1"/>
  <c r="BN71" i="15" s="1"/>
  <c r="BS71" i="15" s="1"/>
  <c r="U70" i="15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U69" i="15"/>
  <c r="Z69" i="15" s="1"/>
  <c r="AE69" i="15" s="1"/>
  <c r="AJ69" i="15" s="1"/>
  <c r="AO69" i="15" s="1"/>
  <c r="AT69" i="15" s="1"/>
  <c r="AY69" i="15" s="1"/>
  <c r="BD69" i="15" s="1"/>
  <c r="BI69" i="15" s="1"/>
  <c r="BN69" i="15" s="1"/>
  <c r="BS69" i="15" s="1"/>
  <c r="U68" i="15"/>
  <c r="Z68" i="15" s="1"/>
  <c r="AE68" i="15" s="1"/>
  <c r="AJ68" i="15" s="1"/>
  <c r="AO68" i="15" s="1"/>
  <c r="AT68" i="15" s="1"/>
  <c r="AY68" i="15" s="1"/>
  <c r="BD68" i="15" s="1"/>
  <c r="BI68" i="15" s="1"/>
  <c r="BN68" i="15" s="1"/>
  <c r="BS68" i="15" s="1"/>
  <c r="U67" i="15"/>
  <c r="Z67" i="15" s="1"/>
  <c r="AE67" i="15" s="1"/>
  <c r="AJ67" i="15" s="1"/>
  <c r="AO67" i="15" s="1"/>
  <c r="AT67" i="15" s="1"/>
  <c r="AY67" i="15" s="1"/>
  <c r="BD67" i="15" s="1"/>
  <c r="BI67" i="15" s="1"/>
  <c r="BN67" i="15" s="1"/>
  <c r="BS67" i="15" s="1"/>
  <c r="U66" i="15"/>
  <c r="J61" i="15"/>
  <c r="J18" i="4" s="1"/>
  <c r="T61" i="15"/>
  <c r="Y61" i="15" s="1"/>
  <c r="R61" i="15"/>
  <c r="W61" i="15" s="1"/>
  <c r="AB61" i="15" s="1"/>
  <c r="AG61" i="15" s="1"/>
  <c r="AL61" i="15" s="1"/>
  <c r="AQ61" i="15" s="1"/>
  <c r="AV61" i="15" s="1"/>
  <c r="BA61" i="15" s="1"/>
  <c r="U59" i="15"/>
  <c r="Z59" i="15" s="1"/>
  <c r="AE59" i="15" s="1"/>
  <c r="AJ59" i="15" s="1"/>
  <c r="AO59" i="15" s="1"/>
  <c r="AT59" i="15" s="1"/>
  <c r="AY59" i="15" s="1"/>
  <c r="BD59" i="15" s="1"/>
  <c r="BI59" i="15" s="1"/>
  <c r="BN59" i="15" s="1"/>
  <c r="BS59" i="15" s="1"/>
  <c r="U58" i="15"/>
  <c r="Z58" i="15" s="1"/>
  <c r="AE58" i="15" s="1"/>
  <c r="AJ58" i="15" s="1"/>
  <c r="AO58" i="15" s="1"/>
  <c r="AT58" i="15" s="1"/>
  <c r="AY58" i="15" s="1"/>
  <c r="BD58" i="15" s="1"/>
  <c r="BI58" i="15" s="1"/>
  <c r="BN58" i="15" s="1"/>
  <c r="BS58" i="15" s="1"/>
  <c r="U57" i="15"/>
  <c r="Z57" i="15" s="1"/>
  <c r="AE57" i="15" s="1"/>
  <c r="AJ57" i="15" s="1"/>
  <c r="AO57" i="15" s="1"/>
  <c r="AT57" i="15" s="1"/>
  <c r="AY57" i="15" s="1"/>
  <c r="BD57" i="15" s="1"/>
  <c r="BI57" i="15" s="1"/>
  <c r="BN57" i="15" s="1"/>
  <c r="BS57" i="15" s="1"/>
  <c r="U56" i="15"/>
  <c r="U55" i="15"/>
  <c r="U54" i="15"/>
  <c r="Z54" i="15" s="1"/>
  <c r="AE54" i="15" s="1"/>
  <c r="J50" i="15"/>
  <c r="J27" i="4" s="1"/>
  <c r="T50" i="15"/>
  <c r="Y50" i="15" s="1"/>
  <c r="AD50" i="15" s="1"/>
  <c r="AI50" i="15" s="1"/>
  <c r="U48" i="15"/>
  <c r="Z48" i="15" s="1"/>
  <c r="AE48" i="15" s="1"/>
  <c r="AJ48" i="15" s="1"/>
  <c r="AO48" i="15" s="1"/>
  <c r="AT48" i="15" s="1"/>
  <c r="AY48" i="15" s="1"/>
  <c r="BD48" i="15" s="1"/>
  <c r="BI48" i="15" s="1"/>
  <c r="BN48" i="15" s="1"/>
  <c r="BS48" i="15" s="1"/>
  <c r="U47" i="15"/>
  <c r="Z47" i="15" s="1"/>
  <c r="U46" i="15"/>
  <c r="Z46" i="15" s="1"/>
  <c r="AE46" i="15" s="1"/>
  <c r="AJ46" i="15" s="1"/>
  <c r="AO46" i="15" s="1"/>
  <c r="AT46" i="15" s="1"/>
  <c r="AY46" i="15" s="1"/>
  <c r="BD46" i="15" s="1"/>
  <c r="BI46" i="15" s="1"/>
  <c r="BN46" i="15" s="1"/>
  <c r="BS46" i="15" s="1"/>
  <c r="U45" i="15"/>
  <c r="U34" i="15"/>
  <c r="Z34" i="15" s="1"/>
  <c r="AE34" i="15" s="1"/>
  <c r="AJ34" i="15" s="1"/>
  <c r="AO34" i="15" s="1"/>
  <c r="AT34" i="15" s="1"/>
  <c r="AY34" i="15" s="1"/>
  <c r="BD34" i="15" s="1"/>
  <c r="BI34" i="15" s="1"/>
  <c r="BN34" i="15" s="1"/>
  <c r="BS34" i="15" s="1"/>
  <c r="U33" i="15"/>
  <c r="Z33" i="15" s="1"/>
  <c r="AE33" i="15" s="1"/>
  <c r="AJ33" i="15" s="1"/>
  <c r="AO33" i="15" s="1"/>
  <c r="AT33" i="15" s="1"/>
  <c r="AY33" i="15" s="1"/>
  <c r="U32" i="15"/>
  <c r="Z32" i="15" s="1"/>
  <c r="AE32" i="15" s="1"/>
  <c r="AJ32" i="15" s="1"/>
  <c r="AO32" i="15" s="1"/>
  <c r="AT32" i="15" s="1"/>
  <c r="AY32" i="15" s="1"/>
  <c r="BD32" i="15" s="1"/>
  <c r="BI32" i="15" s="1"/>
  <c r="BN32" i="15" s="1"/>
  <c r="BS32" i="15" s="1"/>
  <c r="U31" i="15"/>
  <c r="Z31" i="15" s="1"/>
  <c r="AE31" i="15" s="1"/>
  <c r="AJ31" i="15" s="1"/>
  <c r="AO31" i="15" s="1"/>
  <c r="U36" i="15"/>
  <c r="Z36" i="15" s="1"/>
  <c r="AE36" i="15" s="1"/>
  <c r="AJ36" i="15" s="1"/>
  <c r="AO36" i="15" s="1"/>
  <c r="AT36" i="15" s="1"/>
  <c r="AY36" i="15" s="1"/>
  <c r="BD36" i="15" s="1"/>
  <c r="BI36" i="15" s="1"/>
  <c r="BN36" i="15" s="1"/>
  <c r="BS36" i="15" s="1"/>
  <c r="U35" i="15"/>
  <c r="Z35" i="15" s="1"/>
  <c r="AE35" i="15" s="1"/>
  <c r="J41" i="15"/>
  <c r="J26" i="4" s="1"/>
  <c r="T41" i="15"/>
  <c r="Y41" i="15" s="1"/>
  <c r="AD41" i="15" s="1"/>
  <c r="AI41" i="15" s="1"/>
  <c r="AN41" i="15" s="1"/>
  <c r="AS41" i="15" s="1"/>
  <c r="AX41" i="15" s="1"/>
  <c r="BC41" i="15" s="1"/>
  <c r="S41" i="15"/>
  <c r="U39" i="15"/>
  <c r="Z39" i="15" s="1"/>
  <c r="AE39" i="15" s="1"/>
  <c r="AJ39" i="15" s="1"/>
  <c r="AO39" i="15" s="1"/>
  <c r="AT39" i="15" s="1"/>
  <c r="AY39" i="15" s="1"/>
  <c r="BD39" i="15" s="1"/>
  <c r="BI39" i="15" s="1"/>
  <c r="BN39" i="15" s="1"/>
  <c r="BS39" i="15" s="1"/>
  <c r="U38" i="15"/>
  <c r="Z38" i="15" s="1"/>
  <c r="AE38" i="15" s="1"/>
  <c r="AJ38" i="15" s="1"/>
  <c r="AO38" i="15" s="1"/>
  <c r="AT38" i="15" s="1"/>
  <c r="AY38" i="15" s="1"/>
  <c r="BD38" i="15" s="1"/>
  <c r="BI38" i="15" s="1"/>
  <c r="BN38" i="15" s="1"/>
  <c r="BS38" i="15" s="1"/>
  <c r="U37" i="15"/>
  <c r="Z37" i="15" s="1"/>
  <c r="AE37" i="15" s="1"/>
  <c r="AJ37" i="15" s="1"/>
  <c r="AO37" i="15" s="1"/>
  <c r="AT37" i="15" s="1"/>
  <c r="AY37" i="15" s="1"/>
  <c r="BD37" i="15" s="1"/>
  <c r="BI37" i="15" s="1"/>
  <c r="BN37" i="15" s="1"/>
  <c r="BS37" i="15" s="1"/>
  <c r="J27" i="15"/>
  <c r="J45" i="4" s="1"/>
  <c r="T27" i="15"/>
  <c r="Y27" i="15" s="1"/>
  <c r="AD27" i="15" s="1"/>
  <c r="AI27" i="15" s="1"/>
  <c r="AN27" i="15" s="1"/>
  <c r="AS27" i="15" s="1"/>
  <c r="AX27" i="15" s="1"/>
  <c r="BC27" i="15" s="1"/>
  <c r="BH27" i="15" s="1"/>
  <c r="BM27" i="15" s="1"/>
  <c r="BR27" i="15" s="1"/>
  <c r="F45" i="4" s="1"/>
  <c r="S27" i="15"/>
  <c r="X27" i="15" s="1"/>
  <c r="AC27" i="15" s="1"/>
  <c r="AH27" i="15" s="1"/>
  <c r="AM27" i="15" s="1"/>
  <c r="AR27" i="15" s="1"/>
  <c r="AW27" i="15" s="1"/>
  <c r="BB27" i="15" s="1"/>
  <c r="BG27" i="15" s="1"/>
  <c r="BL27" i="15" s="1"/>
  <c r="BQ27" i="15" s="1"/>
  <c r="E45" i="4" s="1"/>
  <c r="R27" i="15"/>
  <c r="W27" i="15" s="1"/>
  <c r="AB27" i="15" s="1"/>
  <c r="U25" i="15"/>
  <c r="U24" i="15"/>
  <c r="U19" i="15"/>
  <c r="U15" i="15"/>
  <c r="U17" i="15" s="1"/>
  <c r="U11" i="15"/>
  <c r="J8" i="15"/>
  <c r="J44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F25" i="16"/>
  <c r="F26" i="16"/>
  <c r="F27" i="16"/>
  <c r="F28" i="16"/>
  <c r="F29" i="16"/>
  <c r="C31" i="16"/>
  <c r="A46" i="4" s="1"/>
  <c r="A44" i="22" s="1"/>
  <c r="F33" i="16"/>
  <c r="F34" i="16"/>
  <c r="F35" i="16"/>
  <c r="F36" i="16"/>
  <c r="F37" i="16"/>
  <c r="F38" i="16"/>
  <c r="F39" i="16"/>
  <c r="F40" i="16"/>
  <c r="F41" i="16"/>
  <c r="U37" i="16"/>
  <c r="Z37" i="16" s="1"/>
  <c r="AE37" i="16" s="1"/>
  <c r="AJ37" i="16" s="1"/>
  <c r="AO37" i="16" s="1"/>
  <c r="AT37" i="16" s="1"/>
  <c r="AY37" i="16" s="1"/>
  <c r="BD37" i="16" s="1"/>
  <c r="BI37" i="16" s="1"/>
  <c r="BN37" i="16" s="1"/>
  <c r="BS37" i="16" s="1"/>
  <c r="J36" i="4"/>
  <c r="T46" i="16"/>
  <c r="Y46" i="16" s="1"/>
  <c r="AD46" i="16" s="1"/>
  <c r="AI46" i="16" s="1"/>
  <c r="AN46" i="16" s="1"/>
  <c r="AS46" i="16" s="1"/>
  <c r="AX46" i="16" s="1"/>
  <c r="BC46" i="16" s="1"/>
  <c r="BH46" i="16" s="1"/>
  <c r="R46" i="16"/>
  <c r="W46" i="16" s="1"/>
  <c r="AB46" i="16" s="1"/>
  <c r="AG46" i="16" s="1"/>
  <c r="AL46" i="16" s="1"/>
  <c r="U41" i="16"/>
  <c r="Z41" i="16" s="1"/>
  <c r="AE41" i="16" s="1"/>
  <c r="AJ41" i="16" s="1"/>
  <c r="AO41" i="16" s="1"/>
  <c r="AT41" i="16" s="1"/>
  <c r="AY41" i="16" s="1"/>
  <c r="BD41" i="16" s="1"/>
  <c r="BI41" i="16" s="1"/>
  <c r="BN41" i="16" s="1"/>
  <c r="BS41" i="16" s="1"/>
  <c r="U40" i="16"/>
  <c r="Z40" i="16" s="1"/>
  <c r="AE40" i="16" s="1"/>
  <c r="AJ40" i="16" s="1"/>
  <c r="AO40" i="16" s="1"/>
  <c r="AT40" i="16" s="1"/>
  <c r="AY40" i="16" s="1"/>
  <c r="BD40" i="16" s="1"/>
  <c r="BI40" i="16" s="1"/>
  <c r="BN40" i="16" s="1"/>
  <c r="BS40" i="16" s="1"/>
  <c r="U39" i="16"/>
  <c r="Z39" i="16" s="1"/>
  <c r="AE39" i="16" s="1"/>
  <c r="AJ39" i="16" s="1"/>
  <c r="AO39" i="16" s="1"/>
  <c r="AT39" i="16" s="1"/>
  <c r="AY39" i="16" s="1"/>
  <c r="BD39" i="16" s="1"/>
  <c r="BI39" i="16" s="1"/>
  <c r="BN39" i="16" s="1"/>
  <c r="BS39" i="16" s="1"/>
  <c r="U38" i="16"/>
  <c r="Z38" i="16" s="1"/>
  <c r="AE38" i="16" s="1"/>
  <c r="AJ38" i="16" s="1"/>
  <c r="AO38" i="16" s="1"/>
  <c r="AT38" i="16" s="1"/>
  <c r="AY38" i="16" s="1"/>
  <c r="BD38" i="16" s="1"/>
  <c r="BI38" i="16" s="1"/>
  <c r="BN38" i="16" s="1"/>
  <c r="BS38" i="16" s="1"/>
  <c r="U36" i="16"/>
  <c r="Z36" i="16" s="1"/>
  <c r="AE36" i="16" s="1"/>
  <c r="AJ36" i="16" s="1"/>
  <c r="AO36" i="16" s="1"/>
  <c r="AT36" i="16" s="1"/>
  <c r="AY36" i="16" s="1"/>
  <c r="BD36" i="16" s="1"/>
  <c r="BI36" i="16" s="1"/>
  <c r="BN36" i="16" s="1"/>
  <c r="BS36" i="16" s="1"/>
  <c r="U35" i="16"/>
  <c r="Z35" i="16" s="1"/>
  <c r="AE35" i="16" s="1"/>
  <c r="AJ35" i="16" s="1"/>
  <c r="AO35" i="16" s="1"/>
  <c r="AT35" i="16" s="1"/>
  <c r="AY35" i="16" s="1"/>
  <c r="BD35" i="16" s="1"/>
  <c r="BI35" i="16" s="1"/>
  <c r="T31" i="16"/>
  <c r="Y31" i="16" s="1"/>
  <c r="AD31" i="16" s="1"/>
  <c r="AI31" i="16" s="1"/>
  <c r="AN31" i="16" s="1"/>
  <c r="AS31" i="16" s="1"/>
  <c r="AX31" i="16" s="1"/>
  <c r="BC31" i="16" s="1"/>
  <c r="BH31" i="16" s="1"/>
  <c r="BM31" i="16" s="1"/>
  <c r="BR31" i="16" s="1"/>
  <c r="S31" i="16"/>
  <c r="X31" i="16" s="1"/>
  <c r="AC31" i="16" s="1"/>
  <c r="AH31" i="16" s="1"/>
  <c r="AM31" i="16" s="1"/>
  <c r="U29" i="16"/>
  <c r="Z29" i="16" s="1"/>
  <c r="AE29" i="16" s="1"/>
  <c r="AJ29" i="16" s="1"/>
  <c r="AO29" i="16" s="1"/>
  <c r="AT29" i="16" s="1"/>
  <c r="AY29" i="16" s="1"/>
  <c r="BD29" i="16" s="1"/>
  <c r="BI29" i="16" s="1"/>
  <c r="BN29" i="16" s="1"/>
  <c r="BS29" i="16" s="1"/>
  <c r="U28" i="16"/>
  <c r="U27" i="16"/>
  <c r="U26" i="16"/>
  <c r="Z26" i="16" s="1"/>
  <c r="U25" i="16"/>
  <c r="F24" i="16"/>
  <c r="G24" i="16" s="1"/>
  <c r="E22" i="16"/>
  <c r="J8" i="4"/>
  <c r="S22" i="16"/>
  <c r="AJ20" i="16"/>
  <c r="AO20" i="16" s="1"/>
  <c r="U18" i="16"/>
  <c r="F18" i="16"/>
  <c r="U17" i="16"/>
  <c r="Z17" i="16" s="1"/>
  <c r="AE17" i="16" s="1"/>
  <c r="AJ17" i="16" s="1"/>
  <c r="AO17" i="16" s="1"/>
  <c r="AT17" i="16" s="1"/>
  <c r="AY17" i="16" s="1"/>
  <c r="BD17" i="16" s="1"/>
  <c r="BI17" i="16" s="1"/>
  <c r="BN17" i="16" s="1"/>
  <c r="BS17" i="16" s="1"/>
  <c r="F17" i="16"/>
  <c r="U16" i="16"/>
  <c r="Z16" i="16" s="1"/>
  <c r="AE16" i="16" s="1"/>
  <c r="AJ16" i="16" s="1"/>
  <c r="AO16" i="16" s="1"/>
  <c r="AT16" i="16" s="1"/>
  <c r="AY16" i="16" s="1"/>
  <c r="BD16" i="16" s="1"/>
  <c r="BI16" i="16" s="1"/>
  <c r="BN16" i="16" s="1"/>
  <c r="BS16" i="16" s="1"/>
  <c r="F16" i="16"/>
  <c r="U15" i="16"/>
  <c r="Z15" i="16" s="1"/>
  <c r="AE15" i="16" s="1"/>
  <c r="AJ15" i="16" s="1"/>
  <c r="AO15" i="16" s="1"/>
  <c r="AT15" i="16" s="1"/>
  <c r="AY15" i="16" s="1"/>
  <c r="BD15" i="16" s="1"/>
  <c r="BI15" i="16" s="1"/>
  <c r="BN15" i="16" s="1"/>
  <c r="BS15" i="16" s="1"/>
  <c r="F15" i="16"/>
  <c r="U14" i="16"/>
  <c r="Z14" i="16" s="1"/>
  <c r="AE14" i="16" s="1"/>
  <c r="AJ14" i="16" s="1"/>
  <c r="AO14" i="16" s="1"/>
  <c r="AT14" i="16" s="1"/>
  <c r="AY14" i="16" s="1"/>
  <c r="BD14" i="16" s="1"/>
  <c r="BI14" i="16" s="1"/>
  <c r="BN14" i="16" s="1"/>
  <c r="BS14" i="16" s="1"/>
  <c r="F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F13" i="16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F12" i="16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F11" i="16"/>
  <c r="U10" i="16"/>
  <c r="Z10" i="16" s="1"/>
  <c r="AE10" i="16" s="1"/>
  <c r="AO10" i="16" s="1"/>
  <c r="AT10" i="16" s="1"/>
  <c r="AY10" i="16" s="1"/>
  <c r="BD10" i="16" s="1"/>
  <c r="BI10" i="16" s="1"/>
  <c r="BN10" i="16" s="1"/>
  <c r="BS10" i="16" s="1"/>
  <c r="F10" i="16"/>
  <c r="U9" i="16"/>
  <c r="Z9" i="16" s="1"/>
  <c r="AE9" i="16" s="1"/>
  <c r="AJ9" i="16" s="1"/>
  <c r="AO9" i="16" s="1"/>
  <c r="AT9" i="16" s="1"/>
  <c r="AY9" i="16" s="1"/>
  <c r="BD9" i="16" s="1"/>
  <c r="BI9" i="16" s="1"/>
  <c r="BN9" i="16" s="1"/>
  <c r="BS9" i="16" s="1"/>
  <c r="F9" i="16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F8" i="16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F7" i="16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F6" i="16"/>
  <c r="U5" i="16"/>
  <c r="Z5" i="16" s="1"/>
  <c r="F5" i="16"/>
  <c r="F4" i="16"/>
  <c r="J20" i="4"/>
  <c r="A20" i="4"/>
  <c r="A16" i="22" s="1"/>
  <c r="T33" i="17"/>
  <c r="Y33" i="17" s="1"/>
  <c r="AD33" i="17" s="1"/>
  <c r="AI33" i="17" s="1"/>
  <c r="AN33" i="17" s="1"/>
  <c r="AS33" i="17" s="1"/>
  <c r="AX33" i="17" s="1"/>
  <c r="BC33" i="17" s="1"/>
  <c r="BH33" i="17" s="1"/>
  <c r="BM33" i="17" s="1"/>
  <c r="BR33" i="17" s="1"/>
  <c r="F20" i="4" s="1"/>
  <c r="R33" i="17"/>
  <c r="W33" i="17" s="1"/>
  <c r="AB33" i="17" s="1"/>
  <c r="F29" i="17"/>
  <c r="AJ28" i="17"/>
  <c r="AO28" i="17" s="1"/>
  <c r="AT28" i="17" s="1"/>
  <c r="AY28" i="17" s="1"/>
  <c r="BD28" i="17" s="1"/>
  <c r="BI28" i="17" s="1"/>
  <c r="BN28" i="17" s="1"/>
  <c r="BS28" i="17" s="1"/>
  <c r="F28" i="17"/>
  <c r="AJ27" i="17"/>
  <c r="AO27" i="17" s="1"/>
  <c r="AT27" i="17" s="1"/>
  <c r="AY27" i="17" s="1"/>
  <c r="BD27" i="17" s="1"/>
  <c r="BI27" i="17" s="1"/>
  <c r="BN27" i="17" s="1"/>
  <c r="BS27" i="17" s="1"/>
  <c r="F27" i="17"/>
  <c r="AJ26" i="17"/>
  <c r="AO26" i="17" s="1"/>
  <c r="AT26" i="17" s="1"/>
  <c r="AY26" i="17" s="1"/>
  <c r="BD26" i="17" s="1"/>
  <c r="BI26" i="17" s="1"/>
  <c r="BN26" i="17" s="1"/>
  <c r="BS26" i="17" s="1"/>
  <c r="F26" i="17"/>
  <c r="AJ25" i="17"/>
  <c r="AO25" i="17" s="1"/>
  <c r="AT25" i="17" s="1"/>
  <c r="AY25" i="17" s="1"/>
  <c r="BD25" i="17" s="1"/>
  <c r="BI25" i="17" s="1"/>
  <c r="BN25" i="17" s="1"/>
  <c r="BS25" i="17" s="1"/>
  <c r="F25" i="17"/>
  <c r="AJ24" i="17"/>
  <c r="AO24" i="17" s="1"/>
  <c r="AT24" i="17" s="1"/>
  <c r="AY24" i="17" s="1"/>
  <c r="BD24" i="17" s="1"/>
  <c r="BI24" i="17" s="1"/>
  <c r="BN24" i="17" s="1"/>
  <c r="BS24" i="17" s="1"/>
  <c r="F24" i="17"/>
  <c r="AJ23" i="17"/>
  <c r="AO23" i="17" s="1"/>
  <c r="AT23" i="17" s="1"/>
  <c r="AY23" i="17" s="1"/>
  <c r="BD23" i="17" s="1"/>
  <c r="BI23" i="17" s="1"/>
  <c r="BN23" i="17" s="1"/>
  <c r="BS23" i="17" s="1"/>
  <c r="F23" i="17"/>
  <c r="AJ22" i="17"/>
  <c r="AO22" i="17" s="1"/>
  <c r="AT22" i="17" s="1"/>
  <c r="AY22" i="17" s="1"/>
  <c r="BD22" i="17" s="1"/>
  <c r="BI22" i="17" s="1"/>
  <c r="BN22" i="17" s="1"/>
  <c r="BS22" i="17" s="1"/>
  <c r="F22" i="17"/>
  <c r="AJ20" i="17"/>
  <c r="AO20" i="17" s="1"/>
  <c r="AT20" i="17" s="1"/>
  <c r="AY20" i="17" s="1"/>
  <c r="BD20" i="17" s="1"/>
  <c r="BI20" i="17" s="1"/>
  <c r="BN20" i="17" s="1"/>
  <c r="BS20" i="17" s="1"/>
  <c r="F20" i="17"/>
  <c r="AJ19" i="17"/>
  <c r="AO19" i="17" s="1"/>
  <c r="AT19" i="17" s="1"/>
  <c r="AY19" i="17" s="1"/>
  <c r="BD19" i="17" s="1"/>
  <c r="BI19" i="17" s="1"/>
  <c r="BN19" i="17" s="1"/>
  <c r="BS19" i="17" s="1"/>
  <c r="F19" i="17"/>
  <c r="AJ18" i="17"/>
  <c r="AO18" i="17" s="1"/>
  <c r="AT18" i="17" s="1"/>
  <c r="AY18" i="17" s="1"/>
  <c r="BD18" i="17" s="1"/>
  <c r="BI18" i="17" s="1"/>
  <c r="BN18" i="17" s="1"/>
  <c r="BS18" i="17" s="1"/>
  <c r="F18" i="17"/>
  <c r="F17" i="17"/>
  <c r="F16" i="17"/>
  <c r="J19" i="4"/>
  <c r="C14" i="17"/>
  <c r="A19" i="4" s="1"/>
  <c r="A15" i="22" s="1"/>
  <c r="T14" i="17"/>
  <c r="Y14" i="17" s="1"/>
  <c r="AD14" i="17" s="1"/>
  <c r="AE12" i="17"/>
  <c r="AJ12" i="17" s="1"/>
  <c r="AO12" i="17" s="1"/>
  <c r="AT12" i="17" s="1"/>
  <c r="AY12" i="17" s="1"/>
  <c r="BD12" i="17" s="1"/>
  <c r="BI12" i="17" s="1"/>
  <c r="BN12" i="17" s="1"/>
  <c r="BS12" i="17" s="1"/>
  <c r="F12" i="17"/>
  <c r="AE11" i="17"/>
  <c r="AJ11" i="17" s="1"/>
  <c r="AO11" i="17" s="1"/>
  <c r="AT11" i="17" s="1"/>
  <c r="AY11" i="17" s="1"/>
  <c r="BD11" i="17" s="1"/>
  <c r="BI11" i="17" s="1"/>
  <c r="BN11" i="17" s="1"/>
  <c r="BS11" i="17" s="1"/>
  <c r="F11" i="17"/>
  <c r="AE9" i="17"/>
  <c r="AJ9" i="17" s="1"/>
  <c r="AO9" i="17" s="1"/>
  <c r="AT9" i="17" s="1"/>
  <c r="AY9" i="17" s="1"/>
  <c r="BD9" i="17" s="1"/>
  <c r="BI9" i="17" s="1"/>
  <c r="BN9" i="17" s="1"/>
  <c r="BS9" i="17" s="1"/>
  <c r="F9" i="17"/>
  <c r="AE8" i="17"/>
  <c r="AJ8" i="17" s="1"/>
  <c r="AO8" i="17" s="1"/>
  <c r="AT8" i="17" s="1"/>
  <c r="AY8" i="17" s="1"/>
  <c r="BD8" i="17" s="1"/>
  <c r="BI8" i="17" s="1"/>
  <c r="BN8" i="17" s="1"/>
  <c r="BS8" i="17" s="1"/>
  <c r="F8" i="17"/>
  <c r="AE7" i="17"/>
  <c r="AJ7" i="17" s="1"/>
  <c r="AO7" i="17" s="1"/>
  <c r="AT7" i="17" s="1"/>
  <c r="AY7" i="17" s="1"/>
  <c r="BD7" i="17" s="1"/>
  <c r="BI7" i="17" s="1"/>
  <c r="BN7" i="17" s="1"/>
  <c r="BS7" i="17" s="1"/>
  <c r="F7" i="17"/>
  <c r="AE6" i="17"/>
  <c r="AJ6" i="17" s="1"/>
  <c r="AO6" i="17" s="1"/>
  <c r="AT6" i="17" s="1"/>
  <c r="AY6" i="17" s="1"/>
  <c r="BD6" i="17" s="1"/>
  <c r="BI6" i="17" s="1"/>
  <c r="BN6" i="17" s="1"/>
  <c r="BS6" i="17" s="1"/>
  <c r="F6" i="17"/>
  <c r="F5" i="17"/>
  <c r="F4" i="17"/>
  <c r="U6" i="18"/>
  <c r="F6" i="18"/>
  <c r="J19" i="18"/>
  <c r="J50" i="4" s="1"/>
  <c r="C19" i="18"/>
  <c r="A50" i="4" s="1"/>
  <c r="A48" i="22" s="1"/>
  <c r="T19" i="18"/>
  <c r="Y19" i="18" s="1"/>
  <c r="AD19" i="18" s="1"/>
  <c r="AI19" i="18" s="1"/>
  <c r="AN19" i="18" s="1"/>
  <c r="AS19" i="18" s="1"/>
  <c r="AX19" i="18" s="1"/>
  <c r="BC19" i="18" s="1"/>
  <c r="S19" i="18"/>
  <c r="X19" i="18" s="1"/>
  <c r="AC19" i="18" s="1"/>
  <c r="AH19" i="18" s="1"/>
  <c r="AM19" i="18" s="1"/>
  <c r="AR19" i="18" s="1"/>
  <c r="AW19" i="18" s="1"/>
  <c r="BB19" i="18" s="1"/>
  <c r="BG19" i="18" s="1"/>
  <c r="BL19" i="18" s="1"/>
  <c r="BQ19" i="18" s="1"/>
  <c r="E50" i="4" s="1"/>
  <c r="R19" i="18"/>
  <c r="W19" i="18" s="1"/>
  <c r="AB19" i="18" s="1"/>
  <c r="AG19" i="18" s="1"/>
  <c r="AL19" i="18" s="1"/>
  <c r="AQ19" i="18" s="1"/>
  <c r="AV19" i="18" s="1"/>
  <c r="BA19" i="18" s="1"/>
  <c r="U17" i="18"/>
  <c r="Z17" i="18" s="1"/>
  <c r="AE17" i="18" s="1"/>
  <c r="AJ17" i="18" s="1"/>
  <c r="F17" i="18"/>
  <c r="U16" i="18"/>
  <c r="Z16" i="18" s="1"/>
  <c r="F16" i="18"/>
  <c r="U15" i="18"/>
  <c r="F15" i="18"/>
  <c r="J12" i="18"/>
  <c r="J37" i="4" s="1"/>
  <c r="A37" i="4"/>
  <c r="A34" i="22" s="1"/>
  <c r="T12" i="18"/>
  <c r="Y12" i="18" s="1"/>
  <c r="AD12" i="18" s="1"/>
  <c r="AI12" i="18" s="1"/>
  <c r="AN12" i="18" s="1"/>
  <c r="S12" i="18"/>
  <c r="X12" i="18" s="1"/>
  <c r="R12" i="18"/>
  <c r="W12" i="18" s="1"/>
  <c r="F9" i="18"/>
  <c r="U8" i="18"/>
  <c r="Z8" i="18" s="1"/>
  <c r="AE8" i="18" s="1"/>
  <c r="AJ8" i="18" s="1"/>
  <c r="AO8" i="18" s="1"/>
  <c r="AT8" i="18" s="1"/>
  <c r="AY8" i="18" s="1"/>
  <c r="BD8" i="18" s="1"/>
  <c r="BI8" i="18" s="1"/>
  <c r="BN8" i="18" s="1"/>
  <c r="BS8" i="18" s="1"/>
  <c r="F8" i="18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F7" i="18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F5" i="18"/>
  <c r="U4" i="18"/>
  <c r="F4" i="18"/>
  <c r="B63" i="22"/>
  <c r="B62" i="22"/>
  <c r="B58" i="22"/>
  <c r="K70" i="4"/>
  <c r="H70" i="4"/>
  <c r="C70" i="4" s="1"/>
  <c r="B54" i="22"/>
  <c r="B53" i="22"/>
  <c r="B57" i="4"/>
  <c r="B57" i="22" s="1"/>
  <c r="B56" i="4"/>
  <c r="B56" i="22" s="1"/>
  <c r="B55" i="22"/>
  <c r="B53" i="4"/>
  <c r="B51" i="22" s="1"/>
  <c r="B52" i="4"/>
  <c r="B50" i="22" s="1"/>
  <c r="B50" i="4"/>
  <c r="B48" i="22" s="1"/>
  <c r="J46" i="4"/>
  <c r="B46" i="4"/>
  <c r="B44" i="22" s="1"/>
  <c r="B45" i="4"/>
  <c r="B43" i="22" s="1"/>
  <c r="B42" i="22"/>
  <c r="B44" i="4"/>
  <c r="B41" i="22" s="1"/>
  <c r="A44" i="4"/>
  <c r="A41" i="22" s="1"/>
  <c r="B40" i="22"/>
  <c r="A40" i="22"/>
  <c r="B41" i="4"/>
  <c r="B38" i="22" s="1"/>
  <c r="J40" i="4"/>
  <c r="B40" i="4"/>
  <c r="B37" i="22" s="1"/>
  <c r="A40" i="4"/>
  <c r="A37" i="22" s="1"/>
  <c r="B38" i="4"/>
  <c r="B35" i="22" s="1"/>
  <c r="B37" i="4"/>
  <c r="B34" i="22" s="1"/>
  <c r="B36" i="4"/>
  <c r="B33" i="22" s="1"/>
  <c r="A36" i="4"/>
  <c r="A33" i="22" s="1"/>
  <c r="B35" i="4"/>
  <c r="B32" i="22" s="1"/>
  <c r="B32" i="4"/>
  <c r="B28" i="22" s="1"/>
  <c r="B31" i="4"/>
  <c r="B27" i="22" s="1"/>
  <c r="B29" i="4"/>
  <c r="B25" i="22" s="1"/>
  <c r="B28" i="4"/>
  <c r="B24" i="22" s="1"/>
  <c r="B27" i="4"/>
  <c r="B23" i="22" s="1"/>
  <c r="B25" i="4"/>
  <c r="B21" i="22" s="1"/>
  <c r="B22" i="4"/>
  <c r="B18" i="22" s="1"/>
  <c r="B21" i="4"/>
  <c r="B17" i="22" s="1"/>
  <c r="B18" i="4"/>
  <c r="B14" i="22" s="1"/>
  <c r="B16" i="4"/>
  <c r="B12" i="22" s="1"/>
  <c r="A16" i="4"/>
  <c r="A12" i="22" s="1"/>
  <c r="B15" i="4"/>
  <c r="B11" i="22" s="1"/>
  <c r="A15" i="4"/>
  <c r="A11" i="22" s="1"/>
  <c r="B14" i="4"/>
  <c r="B10" i="22" s="1"/>
  <c r="B12" i="4"/>
  <c r="B8" i="22" s="1"/>
  <c r="B11" i="4"/>
  <c r="B7" i="22" s="1"/>
  <c r="B8" i="4"/>
  <c r="B4" i="22" s="1"/>
  <c r="A8" i="4"/>
  <c r="A4" i="22" s="1"/>
  <c r="B7" i="4"/>
  <c r="B3" i="22" s="1"/>
  <c r="A14" i="4"/>
  <c r="A10" i="22" s="1"/>
  <c r="O17" i="21"/>
  <c r="T17" i="21"/>
  <c r="Y17" i="21"/>
  <c r="AD17" i="21"/>
  <c r="AI17" i="21"/>
  <c r="AN17" i="21"/>
  <c r="AS17" i="21"/>
  <c r="AX17" i="21"/>
  <c r="BC17" i="21"/>
  <c r="BH17" i="21"/>
  <c r="BM17" i="21"/>
  <c r="M17" i="21"/>
  <c r="R17" i="21"/>
  <c r="W17" i="21"/>
  <c r="AB17" i="21"/>
  <c r="AG17" i="21"/>
  <c r="AL17" i="21"/>
  <c r="AQ17" i="21"/>
  <c r="AV17" i="21"/>
  <c r="BA17" i="21"/>
  <c r="BF17" i="21"/>
  <c r="BK17" i="21"/>
  <c r="J18" i="21"/>
  <c r="J68" i="4" s="1"/>
  <c r="Q17" i="21"/>
  <c r="N17" i="21"/>
  <c r="S17" i="21"/>
  <c r="X17" i="21"/>
  <c r="AC17" i="21"/>
  <c r="AH17" i="21"/>
  <c r="AM17" i="21"/>
  <c r="AR17" i="21"/>
  <c r="AW17" i="21"/>
  <c r="BB17" i="21"/>
  <c r="BG17" i="21"/>
  <c r="BL17" i="21"/>
  <c r="C10" i="19"/>
  <c r="A38" i="4" s="1"/>
  <c r="A35" i="22" s="1"/>
  <c r="C13" i="21"/>
  <c r="A29" i="4" s="1"/>
  <c r="A25" i="22" s="1"/>
  <c r="C35" i="21"/>
  <c r="A22" i="4" s="1"/>
  <c r="A18" i="22" s="1"/>
  <c r="A21" i="4"/>
  <c r="A17" i="22" s="1"/>
  <c r="A12" i="4"/>
  <c r="A8" i="22" s="1"/>
  <c r="F16" i="21"/>
  <c r="F18" i="21" s="1"/>
  <c r="I68" i="4" s="1"/>
  <c r="U16" i="21"/>
  <c r="Z16" i="21" s="1"/>
  <c r="F3" i="19"/>
  <c r="G3" i="19" s="1"/>
  <c r="F4" i="19"/>
  <c r="F5" i="19"/>
  <c r="F6" i="19"/>
  <c r="F7" i="19"/>
  <c r="F8" i="19"/>
  <c r="F4" i="20"/>
  <c r="F5" i="20"/>
  <c r="F6" i="20"/>
  <c r="F7" i="20"/>
  <c r="F10" i="20"/>
  <c r="J26" i="19"/>
  <c r="J12" i="4" s="1"/>
  <c r="T13" i="20"/>
  <c r="Y13" i="20" s="1"/>
  <c r="F12" i="19"/>
  <c r="G12" i="19" s="1"/>
  <c r="F13" i="19"/>
  <c r="F14" i="19"/>
  <c r="F15" i="19"/>
  <c r="F16" i="19"/>
  <c r="F17" i="19"/>
  <c r="F19" i="19"/>
  <c r="F20" i="19"/>
  <c r="F21" i="19"/>
  <c r="F23" i="19"/>
  <c r="G23" i="19" s="1"/>
  <c r="J10" i="19"/>
  <c r="J38" i="4" s="1"/>
  <c r="U5" i="19"/>
  <c r="Z5" i="19" s="1"/>
  <c r="AE5" i="19" s="1"/>
  <c r="AJ5" i="19" s="1"/>
  <c r="AO5" i="19" s="1"/>
  <c r="AT5" i="19" s="1"/>
  <c r="AY5" i="19" s="1"/>
  <c r="BD5" i="19" s="1"/>
  <c r="BI5" i="19" s="1"/>
  <c r="BN5" i="19" s="1"/>
  <c r="BS5" i="19" s="1"/>
  <c r="U6" i="19"/>
  <c r="Z6" i="19" s="1"/>
  <c r="U7" i="19"/>
  <c r="Z7" i="19" s="1"/>
  <c r="AE7" i="19" s="1"/>
  <c r="AJ7" i="19" s="1"/>
  <c r="AO7" i="19" s="1"/>
  <c r="AT7" i="19" s="1"/>
  <c r="AY7" i="19" s="1"/>
  <c r="BD7" i="19" s="1"/>
  <c r="BI7" i="19" s="1"/>
  <c r="BN7" i="19" s="1"/>
  <c r="BS7" i="19" s="1"/>
  <c r="U8" i="19"/>
  <c r="Z8" i="19" s="1"/>
  <c r="AE8" i="19" s="1"/>
  <c r="AJ8" i="19" s="1"/>
  <c r="AO8" i="19" s="1"/>
  <c r="AT8" i="19" s="1"/>
  <c r="AY8" i="19" s="1"/>
  <c r="BD8" i="19" s="1"/>
  <c r="BI8" i="19" s="1"/>
  <c r="BN8" i="19" s="1"/>
  <c r="BS8" i="19" s="1"/>
  <c r="F4" i="21"/>
  <c r="F5" i="21"/>
  <c r="F6" i="21"/>
  <c r="F7" i="21"/>
  <c r="F8" i="21"/>
  <c r="F9" i="21"/>
  <c r="F10" i="21"/>
  <c r="F11" i="21"/>
  <c r="J35" i="21"/>
  <c r="J22" i="4" s="1"/>
  <c r="F21" i="21"/>
  <c r="F22" i="21"/>
  <c r="F24" i="21"/>
  <c r="F25" i="21"/>
  <c r="F26" i="21"/>
  <c r="F27" i="21"/>
  <c r="F28" i="21"/>
  <c r="F29" i="21"/>
  <c r="F30" i="21"/>
  <c r="F31" i="21"/>
  <c r="F32" i="21"/>
  <c r="U4" i="21"/>
  <c r="U5" i="21"/>
  <c r="U6" i="21"/>
  <c r="Z6" i="21" s="1"/>
  <c r="AE6" i="21" s="1"/>
  <c r="AJ6" i="21" s="1"/>
  <c r="AO6" i="21" s="1"/>
  <c r="AT6" i="21" s="1"/>
  <c r="AY6" i="21" s="1"/>
  <c r="BD6" i="21" s="1"/>
  <c r="BI6" i="21" s="1"/>
  <c r="BN6" i="21" s="1"/>
  <c r="BS6" i="21" s="1"/>
  <c r="U7" i="2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U8" i="2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U9" i="21"/>
  <c r="Z9" i="21" s="1"/>
  <c r="AE9" i="21" s="1"/>
  <c r="AJ9" i="21" s="1"/>
  <c r="AO9" i="21" s="1"/>
  <c r="AT9" i="21" s="1"/>
  <c r="AY9" i="21" s="1"/>
  <c r="BD9" i="21" s="1"/>
  <c r="BI9" i="21" s="1"/>
  <c r="BN9" i="21" s="1"/>
  <c r="BS9" i="21" s="1"/>
  <c r="U10" i="21"/>
  <c r="Z10" i="21" s="1"/>
  <c r="AE10" i="21" s="1"/>
  <c r="AJ10" i="21" s="1"/>
  <c r="AO10" i="21" s="1"/>
  <c r="AT10" i="21" s="1"/>
  <c r="AY10" i="21" s="1"/>
  <c r="BD10" i="21" s="1"/>
  <c r="BI10" i="21" s="1"/>
  <c r="BN10" i="21" s="1"/>
  <c r="BS10" i="21" s="1"/>
  <c r="U11" i="21"/>
  <c r="Z11" i="21" s="1"/>
  <c r="AE11" i="21" s="1"/>
  <c r="AJ11" i="21" s="1"/>
  <c r="AO11" i="21" s="1"/>
  <c r="AT11" i="21" s="1"/>
  <c r="AY11" i="21" s="1"/>
  <c r="BD11" i="21" s="1"/>
  <c r="BI11" i="21" s="1"/>
  <c r="J21" i="4"/>
  <c r="J13" i="21"/>
  <c r="J29" i="4" s="1"/>
  <c r="U21" i="21"/>
  <c r="U22" i="21"/>
  <c r="Z22" i="21" s="1"/>
  <c r="U23" i="21"/>
  <c r="Z23" i="21" s="1"/>
  <c r="AE23" i="21" s="1"/>
  <c r="AJ23" i="21" s="1"/>
  <c r="AO23" i="21" s="1"/>
  <c r="AT23" i="21" s="1"/>
  <c r="AY23" i="21" s="1"/>
  <c r="BD23" i="21" s="1"/>
  <c r="BI23" i="21" s="1"/>
  <c r="BN23" i="21" s="1"/>
  <c r="BS23" i="21" s="1"/>
  <c r="U24" i="21"/>
  <c r="Z24" i="21" s="1"/>
  <c r="AE24" i="21" s="1"/>
  <c r="AJ24" i="21" s="1"/>
  <c r="AO24" i="21" s="1"/>
  <c r="AT24" i="21" s="1"/>
  <c r="AY24" i="21" s="1"/>
  <c r="BD24" i="21" s="1"/>
  <c r="BI24" i="21" s="1"/>
  <c r="BN24" i="21" s="1"/>
  <c r="BS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U27" i="21"/>
  <c r="Z27" i="21" s="1"/>
  <c r="AE27" i="21" s="1"/>
  <c r="AJ27" i="21" s="1"/>
  <c r="AO27" i="21" s="1"/>
  <c r="AT27" i="21" s="1"/>
  <c r="AY27" i="21" s="1"/>
  <c r="BD27" i="21" s="1"/>
  <c r="BI27" i="21" s="1"/>
  <c r="BN27" i="21" s="1"/>
  <c r="BS27" i="21" s="1"/>
  <c r="U28" i="21"/>
  <c r="Z28" i="21" s="1"/>
  <c r="AE28" i="21" s="1"/>
  <c r="AJ28" i="21" s="1"/>
  <c r="AO28" i="21" s="1"/>
  <c r="AT28" i="21" s="1"/>
  <c r="AY28" i="21" s="1"/>
  <c r="BD28" i="21" s="1"/>
  <c r="BI28" i="21" s="1"/>
  <c r="BN28" i="21" s="1"/>
  <c r="BS28" i="21" s="1"/>
  <c r="U29" i="21"/>
  <c r="Z29" i="21" s="1"/>
  <c r="AE29" i="21" s="1"/>
  <c r="AJ29" i="21" s="1"/>
  <c r="AO29" i="21" s="1"/>
  <c r="AT29" i="21" s="1"/>
  <c r="AY29" i="21" s="1"/>
  <c r="BD29" i="21" s="1"/>
  <c r="BI29" i="21" s="1"/>
  <c r="BN29" i="21" s="1"/>
  <c r="BS29" i="21" s="1"/>
  <c r="U30" i="21"/>
  <c r="Z30" i="21" s="1"/>
  <c r="AE30" i="21" s="1"/>
  <c r="AJ30" i="21" s="1"/>
  <c r="AO30" i="21" s="1"/>
  <c r="AT30" i="21" s="1"/>
  <c r="AY30" i="21" s="1"/>
  <c r="BD30" i="21" s="1"/>
  <c r="BI30" i="21" s="1"/>
  <c r="BN30" i="21" s="1"/>
  <c r="BS30" i="21" s="1"/>
  <c r="U31" i="21"/>
  <c r="Z31" i="21" s="1"/>
  <c r="AE31" i="21" s="1"/>
  <c r="AJ31" i="21" s="1"/>
  <c r="AO31" i="21" s="1"/>
  <c r="AT31" i="21" s="1"/>
  <c r="AY31" i="21" s="1"/>
  <c r="BD31" i="21" s="1"/>
  <c r="BI31" i="21" s="1"/>
  <c r="BN31" i="21" s="1"/>
  <c r="BS31" i="21" s="1"/>
  <c r="U32" i="21"/>
  <c r="Z32" i="21" s="1"/>
  <c r="AE32" i="21" s="1"/>
  <c r="AJ32" i="21" s="1"/>
  <c r="AO32" i="21" s="1"/>
  <c r="AT32" i="21" s="1"/>
  <c r="AY32" i="21" s="1"/>
  <c r="BD32" i="21" s="1"/>
  <c r="BI32" i="21" s="1"/>
  <c r="BN32" i="21" s="1"/>
  <c r="BS32" i="21" s="1"/>
  <c r="U14" i="19"/>
  <c r="Z14" i="19" s="1"/>
  <c r="AE14" i="19" s="1"/>
  <c r="AJ14" i="19" s="1"/>
  <c r="AO14" i="19" s="1"/>
  <c r="AT14" i="19" s="1"/>
  <c r="AY14" i="19" s="1"/>
  <c r="BD14" i="19" s="1"/>
  <c r="BI14" i="19" s="1"/>
  <c r="BN14" i="19" s="1"/>
  <c r="U15" i="19"/>
  <c r="Z15" i="19" s="1"/>
  <c r="AE15" i="19" s="1"/>
  <c r="AJ15" i="19" s="1"/>
  <c r="AO15" i="19" s="1"/>
  <c r="AT15" i="19" s="1"/>
  <c r="AY15" i="19" s="1"/>
  <c r="BD15" i="19" s="1"/>
  <c r="BI15" i="19" s="1"/>
  <c r="BN15" i="19" s="1"/>
  <c r="U16" i="19"/>
  <c r="Z16" i="19" s="1"/>
  <c r="AE16" i="19" s="1"/>
  <c r="AJ16" i="19" s="1"/>
  <c r="AO16" i="19" s="1"/>
  <c r="AT16" i="19" s="1"/>
  <c r="AY16" i="19" s="1"/>
  <c r="BD16" i="19" s="1"/>
  <c r="BI16" i="19" s="1"/>
  <c r="BN16" i="19" s="1"/>
  <c r="BS16" i="19" s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U19" i="19"/>
  <c r="Z19" i="19" s="1"/>
  <c r="AE19" i="19" s="1"/>
  <c r="AJ19" i="19" s="1"/>
  <c r="AO19" i="19" s="1"/>
  <c r="AT19" i="19" s="1"/>
  <c r="AY19" i="19" s="1"/>
  <c r="BD19" i="19" s="1"/>
  <c r="BI19" i="19" s="1"/>
  <c r="BN19" i="19" s="1"/>
  <c r="U20" i="19"/>
  <c r="Z20" i="19" s="1"/>
  <c r="AE20" i="19" s="1"/>
  <c r="AJ20" i="19" s="1"/>
  <c r="AO20" i="19" s="1"/>
  <c r="AT20" i="19" s="1"/>
  <c r="AY20" i="19" s="1"/>
  <c r="BD20" i="19" s="1"/>
  <c r="BI20" i="19" s="1"/>
  <c r="BN20" i="19" s="1"/>
  <c r="BS20" i="19" s="1"/>
  <c r="U21" i="19"/>
  <c r="Z21" i="19" s="1"/>
  <c r="AE21" i="19" s="1"/>
  <c r="AJ21" i="19" s="1"/>
  <c r="AO21" i="19" s="1"/>
  <c r="AT21" i="19" s="1"/>
  <c r="AY21" i="19" s="1"/>
  <c r="BD21" i="19" s="1"/>
  <c r="BI21" i="19" s="1"/>
  <c r="BN21" i="19" s="1"/>
  <c r="Z24" i="19"/>
  <c r="AE24" i="19" s="1"/>
  <c r="AJ24" i="19" s="1"/>
  <c r="AO24" i="19" s="1"/>
  <c r="AT24" i="19" s="1"/>
  <c r="AY24" i="19" s="1"/>
  <c r="BD24" i="19" s="1"/>
  <c r="BI24" i="19" s="1"/>
  <c r="S13" i="20"/>
  <c r="R13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AT7" i="20" s="1"/>
  <c r="AY7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E10" i="19"/>
  <c r="BJ17" i="21"/>
  <c r="BE17" i="21"/>
  <c r="AZ17" i="21"/>
  <c r="AU17" i="21"/>
  <c r="AP17" i="21"/>
  <c r="AK17" i="21"/>
  <c r="AF17" i="21"/>
  <c r="AA17" i="21"/>
  <c r="V17" i="21"/>
  <c r="E18" i="21"/>
  <c r="C18" i="21"/>
  <c r="E35" i="21"/>
  <c r="BM6" i="10" l="1"/>
  <c r="BR6" i="10" s="1"/>
  <c r="F56" i="4" s="1"/>
  <c r="X6" i="11"/>
  <c r="AC6" i="11" s="1"/>
  <c r="AH6" i="11" s="1"/>
  <c r="AM6" i="11" s="1"/>
  <c r="AR6" i="11" s="1"/>
  <c r="AW6" i="11" s="1"/>
  <c r="BB6" i="11" s="1"/>
  <c r="BG6" i="11" s="1"/>
  <c r="BL6" i="11" s="1"/>
  <c r="C64" i="22"/>
  <c r="AJ12" i="11"/>
  <c r="AO12" i="11" s="1"/>
  <c r="AT12" i="11" s="1"/>
  <c r="AY12" i="11" s="1"/>
  <c r="BD12" i="11" s="1"/>
  <c r="BI12" i="11" s="1"/>
  <c r="BN12" i="11" s="1"/>
  <c r="BS12" i="11" s="1"/>
  <c r="G12" i="11" s="1"/>
  <c r="U8" i="6"/>
  <c r="G6" i="6"/>
  <c r="Z18" i="16"/>
  <c r="AE18" i="16" s="1"/>
  <c r="AJ18" i="16" s="1"/>
  <c r="AO18" i="16" s="1"/>
  <c r="AT18" i="16" s="1"/>
  <c r="AY18" i="16" s="1"/>
  <c r="BD18" i="16" s="1"/>
  <c r="BI18" i="16" s="1"/>
  <c r="BN18" i="16" s="1"/>
  <c r="BS18" i="16" s="1"/>
  <c r="G18" i="16" s="1"/>
  <c r="AT20" i="16"/>
  <c r="AY20" i="16" s="1"/>
  <c r="BD20" i="16" s="1"/>
  <c r="BI20" i="16" s="1"/>
  <c r="BN20" i="16" s="1"/>
  <c r="BS20" i="16" s="1"/>
  <c r="G20" i="16" s="1"/>
  <c r="AT19" i="16"/>
  <c r="AY19" i="16" s="1"/>
  <c r="BD19" i="16" s="1"/>
  <c r="BI19" i="16" s="1"/>
  <c r="BN19" i="16" s="1"/>
  <c r="BS19" i="16" s="1"/>
  <c r="G19" i="16" s="1"/>
  <c r="U5" i="7"/>
  <c r="AE5" i="5"/>
  <c r="AJ5" i="5" s="1"/>
  <c r="AO5" i="5" s="1"/>
  <c r="AT5" i="5" s="1"/>
  <c r="AY5" i="5" s="1"/>
  <c r="BD5" i="5" s="1"/>
  <c r="BI5" i="5" s="1"/>
  <c r="BN5" i="5" s="1"/>
  <c r="BS5" i="5" s="1"/>
  <c r="G5" i="5" s="1"/>
  <c r="AE6" i="5"/>
  <c r="AJ6" i="5" s="1"/>
  <c r="AO6" i="5" s="1"/>
  <c r="AT6" i="5" s="1"/>
  <c r="AY6" i="5" s="1"/>
  <c r="BD6" i="5" s="1"/>
  <c r="BI6" i="5" s="1"/>
  <c r="BN6" i="5" s="1"/>
  <c r="BS6" i="5" s="1"/>
  <c r="G6" i="5" s="1"/>
  <c r="BN24" i="19"/>
  <c r="BS24" i="19" s="1"/>
  <c r="G24" i="19" s="1"/>
  <c r="G16" i="17"/>
  <c r="F33" i="17"/>
  <c r="I20" i="4" s="1"/>
  <c r="C16" i="22" s="1"/>
  <c r="G33" i="16"/>
  <c r="F46" i="16"/>
  <c r="R6" i="11"/>
  <c r="W6" i="11" s="1"/>
  <c r="AB6" i="11" s="1"/>
  <c r="AG6" i="11" s="1"/>
  <c r="AL6" i="11" s="1"/>
  <c r="AQ6" i="11" s="1"/>
  <c r="AV6" i="11" s="1"/>
  <c r="BA6" i="11" s="1"/>
  <c r="BF6" i="11" s="1"/>
  <c r="BK6" i="11" s="1"/>
  <c r="BP6" i="11" s="1"/>
  <c r="D57" i="4" s="1"/>
  <c r="K57" i="4" s="1"/>
  <c r="G29" i="14"/>
  <c r="U12" i="20"/>
  <c r="G74" i="14"/>
  <c r="T6" i="2"/>
  <c r="Y6" i="2" s="1"/>
  <c r="AD6" i="2" s="1"/>
  <c r="AI6" i="2" s="1"/>
  <c r="AN6" i="2" s="1"/>
  <c r="AS6" i="2" s="1"/>
  <c r="AX6" i="2" s="1"/>
  <c r="BC6" i="2" s="1"/>
  <c r="BH6" i="2" s="1"/>
  <c r="BM6" i="2" s="1"/>
  <c r="BR6" i="2" s="1"/>
  <c r="F54" i="4" s="1"/>
  <c r="J53" i="4"/>
  <c r="I15" i="2"/>
  <c r="J54" i="4"/>
  <c r="I6" i="2"/>
  <c r="J52" i="4"/>
  <c r="I11" i="2"/>
  <c r="Z4" i="21"/>
  <c r="U12" i="21"/>
  <c r="Z15" i="18"/>
  <c r="U18" i="18"/>
  <c r="Z4" i="18"/>
  <c r="AE4" i="18" s="1"/>
  <c r="U18" i="5"/>
  <c r="BI6" i="9"/>
  <c r="BN6" i="9" s="1"/>
  <c r="BS6" i="9" s="1"/>
  <c r="G6" i="9" s="1"/>
  <c r="BI7" i="9"/>
  <c r="BN7" i="9" s="1"/>
  <c r="BS7" i="9" s="1"/>
  <c r="G7" i="9" s="1"/>
  <c r="Z4" i="9"/>
  <c r="U13" i="14"/>
  <c r="Z71" i="14"/>
  <c r="U80" i="14"/>
  <c r="Z24" i="15"/>
  <c r="U26" i="15"/>
  <c r="Z19" i="15"/>
  <c r="Z25" i="16"/>
  <c r="U30" i="16"/>
  <c r="Z11" i="15"/>
  <c r="U13" i="15"/>
  <c r="U20" i="15" s="1"/>
  <c r="Z15" i="15"/>
  <c r="Z17" i="15" s="1"/>
  <c r="Z5" i="15"/>
  <c r="U7" i="15"/>
  <c r="AJ35" i="15"/>
  <c r="AE47" i="15"/>
  <c r="AO17" i="18"/>
  <c r="AO66" i="14"/>
  <c r="Z5" i="14"/>
  <c r="Z13" i="14" s="1"/>
  <c r="P17" i="11"/>
  <c r="AE5" i="17"/>
  <c r="AJ5" i="17" s="1"/>
  <c r="AO5" i="17" s="1"/>
  <c r="AT5" i="17" s="1"/>
  <c r="AY5" i="17" s="1"/>
  <c r="BD5" i="17" s="1"/>
  <c r="BI5" i="17" s="1"/>
  <c r="BN5" i="17" s="1"/>
  <c r="BS5" i="17" s="1"/>
  <c r="G5" i="17" s="1"/>
  <c r="Z13" i="17"/>
  <c r="AE29" i="17"/>
  <c r="G20" i="17"/>
  <c r="G23" i="17"/>
  <c r="G26" i="17"/>
  <c r="G24" i="17"/>
  <c r="G19" i="17"/>
  <c r="G18" i="17"/>
  <c r="G25" i="17"/>
  <c r="G27" i="17"/>
  <c r="G34" i="15"/>
  <c r="G69" i="15"/>
  <c r="G64" i="14"/>
  <c r="G22" i="8"/>
  <c r="G20" i="8"/>
  <c r="G16" i="8"/>
  <c r="G9" i="8"/>
  <c r="S15" i="2"/>
  <c r="X15" i="2" s="1"/>
  <c r="AC15" i="2" s="1"/>
  <c r="AH15" i="2" s="1"/>
  <c r="AM15" i="2" s="1"/>
  <c r="AR15" i="2" s="1"/>
  <c r="AW15" i="2" s="1"/>
  <c r="BB15" i="2" s="1"/>
  <c r="BG15" i="2" s="1"/>
  <c r="BL15" i="2" s="1"/>
  <c r="BQ15" i="2" s="1"/>
  <c r="E53" i="4" s="1"/>
  <c r="R6" i="2"/>
  <c r="W6" i="2" s="1"/>
  <c r="AB6" i="2" s="1"/>
  <c r="AG6" i="2" s="1"/>
  <c r="AL6" i="2" s="1"/>
  <c r="AQ6" i="2" s="1"/>
  <c r="AV6" i="2" s="1"/>
  <c r="BA6" i="2" s="1"/>
  <c r="BF6" i="2" s="1"/>
  <c r="BK6" i="2" s="1"/>
  <c r="BP6" i="2" s="1"/>
  <c r="D54" i="4" s="1"/>
  <c r="U21" i="11"/>
  <c r="P26" i="11"/>
  <c r="Z4" i="20"/>
  <c r="E31" i="16"/>
  <c r="G32" i="15"/>
  <c r="AY5" i="20"/>
  <c r="BD5" i="20" s="1"/>
  <c r="BI5" i="20" s="1"/>
  <c r="BN5" i="20" s="1"/>
  <c r="BS5" i="20" s="1"/>
  <c r="G5" i="20" s="1"/>
  <c r="BD7" i="20"/>
  <c r="G10" i="20"/>
  <c r="G13" i="8"/>
  <c r="AJ6" i="20"/>
  <c r="AO6" i="20" s="1"/>
  <c r="AT6" i="20" s="1"/>
  <c r="AY6" i="20" s="1"/>
  <c r="BD6" i="20" s="1"/>
  <c r="BI6" i="20" s="1"/>
  <c r="BN6" i="20" s="1"/>
  <c r="BS6" i="20" s="1"/>
  <c r="G6" i="20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6" i="4" s="1"/>
  <c r="K56" i="4" s="1"/>
  <c r="F26" i="19"/>
  <c r="I12" i="4" s="1"/>
  <c r="C8" i="22" s="1"/>
  <c r="U53" i="15"/>
  <c r="G58" i="15"/>
  <c r="U30" i="14"/>
  <c r="U39" i="14" s="1"/>
  <c r="F3" i="14"/>
  <c r="G3" i="14" s="1"/>
  <c r="E81" i="14"/>
  <c r="U9" i="11"/>
  <c r="S6" i="2"/>
  <c r="X6" i="2" s="1"/>
  <c r="AC6" i="2" s="1"/>
  <c r="AH6" i="2" s="1"/>
  <c r="AM6" i="2" s="1"/>
  <c r="AR6" i="2" s="1"/>
  <c r="AW6" i="2" s="1"/>
  <c r="BB6" i="2" s="1"/>
  <c r="BG6" i="2" s="1"/>
  <c r="BL6" i="2" s="1"/>
  <c r="BQ6" i="2" s="1"/>
  <c r="E54" i="4" s="1"/>
  <c r="G8" i="19"/>
  <c r="G73" i="15"/>
  <c r="G56" i="14"/>
  <c r="G78" i="14"/>
  <c r="U4" i="12"/>
  <c r="U8" i="12" s="1"/>
  <c r="AM6" i="10"/>
  <c r="AR6" i="10" s="1"/>
  <c r="AW6" i="10" s="1"/>
  <c r="BB6" i="10" s="1"/>
  <c r="BG6" i="10" s="1"/>
  <c r="BL6" i="10" s="1"/>
  <c r="BQ6" i="10" s="1"/>
  <c r="E56" i="4" s="1"/>
  <c r="G7" i="8"/>
  <c r="AD6" i="7"/>
  <c r="AI6" i="7" s="1"/>
  <c r="AN6" i="7" s="1"/>
  <c r="AS6" i="7" s="1"/>
  <c r="AX6" i="7" s="1"/>
  <c r="BC6" i="7" s="1"/>
  <c r="BH6" i="7" s="1"/>
  <c r="BM6" i="7" s="1"/>
  <c r="BR6" i="7" s="1"/>
  <c r="F55" i="4" s="1"/>
  <c r="U22" i="5"/>
  <c r="U4" i="16"/>
  <c r="U65" i="15"/>
  <c r="U78" i="15"/>
  <c r="U43" i="14"/>
  <c r="U58" i="14" s="1"/>
  <c r="U34" i="16"/>
  <c r="U45" i="16" s="1"/>
  <c r="U44" i="15"/>
  <c r="E14" i="14"/>
  <c r="F70" i="14"/>
  <c r="G70" i="14" s="1"/>
  <c r="U4" i="13"/>
  <c r="U7" i="13" s="1"/>
  <c r="U12" i="12"/>
  <c r="A46" i="22"/>
  <c r="AB6" i="7"/>
  <c r="AG6" i="7" s="1"/>
  <c r="AL6" i="7" s="1"/>
  <c r="AQ6" i="7" s="1"/>
  <c r="AV6" i="7" s="1"/>
  <c r="BA6" i="7" s="1"/>
  <c r="BF6" i="7" s="1"/>
  <c r="BK6" i="7" s="1"/>
  <c r="BP6" i="7" s="1"/>
  <c r="D55" i="4" s="1"/>
  <c r="G5" i="18"/>
  <c r="G29" i="16"/>
  <c r="G38" i="16"/>
  <c r="G10" i="8"/>
  <c r="G14" i="8"/>
  <c r="Z21" i="21"/>
  <c r="G41" i="16"/>
  <c r="G39" i="16"/>
  <c r="G37" i="16"/>
  <c r="Z28" i="16"/>
  <c r="G57" i="15"/>
  <c r="Z56" i="15"/>
  <c r="G48" i="15"/>
  <c r="G46" i="15"/>
  <c r="Z45" i="15"/>
  <c r="G38" i="15"/>
  <c r="G37" i="15"/>
  <c r="G82" i="15"/>
  <c r="G79" i="15"/>
  <c r="G70" i="15"/>
  <c r="Z66" i="15"/>
  <c r="Z63" i="14"/>
  <c r="Z72" i="14"/>
  <c r="G55" i="14"/>
  <c r="G54" i="14"/>
  <c r="G51" i="14"/>
  <c r="G46" i="14"/>
  <c r="G31" i="14"/>
  <c r="G9" i="14"/>
  <c r="G17" i="12"/>
  <c r="G15" i="12"/>
  <c r="G13" i="12"/>
  <c r="G7" i="12"/>
  <c r="G6" i="12"/>
  <c r="Z5" i="12"/>
  <c r="G13" i="11"/>
  <c r="AE11" i="11"/>
  <c r="AE10" i="11"/>
  <c r="Z5" i="9"/>
  <c r="G26" i="8"/>
  <c r="G24" i="8"/>
  <c r="G23" i="8"/>
  <c r="G21" i="8"/>
  <c r="G19" i="8"/>
  <c r="G18" i="8"/>
  <c r="G15" i="8"/>
  <c r="G12" i="8"/>
  <c r="G11" i="8"/>
  <c r="Z8" i="8"/>
  <c r="G6" i="8"/>
  <c r="Z5" i="7"/>
  <c r="Z5" i="6"/>
  <c r="Z23" i="5"/>
  <c r="G20" i="19"/>
  <c r="U4" i="19"/>
  <c r="U9" i="19" s="1"/>
  <c r="U13" i="19"/>
  <c r="U25" i="19" s="1"/>
  <c r="G5" i="19"/>
  <c r="R41" i="15"/>
  <c r="W41" i="15" s="1"/>
  <c r="AB41" i="15" s="1"/>
  <c r="AG41" i="15" s="1"/>
  <c r="AL41" i="15" s="1"/>
  <c r="AQ41" i="15" s="1"/>
  <c r="AV41" i="15" s="1"/>
  <c r="BA41" i="15" s="1"/>
  <c r="BF41" i="15" s="1"/>
  <c r="BK41" i="15" s="1"/>
  <c r="BP41" i="15" s="1"/>
  <c r="D26" i="4" s="1"/>
  <c r="F46" i="4"/>
  <c r="AD13" i="20"/>
  <c r="AI13" i="20" s="1"/>
  <c r="AN13" i="20" s="1"/>
  <c r="AS13" i="20" s="1"/>
  <c r="AX13" i="20" s="1"/>
  <c r="BC13" i="20" s="1"/>
  <c r="BH13" i="20" s="1"/>
  <c r="BM13" i="20" s="1"/>
  <c r="BR13" i="20" s="1"/>
  <c r="F21" i="4" s="1"/>
  <c r="X13" i="20"/>
  <c r="AC13" i="20" s="1"/>
  <c r="AH13" i="20" s="1"/>
  <c r="AM13" i="20" s="1"/>
  <c r="AR13" i="20" s="1"/>
  <c r="AW13" i="20" s="1"/>
  <c r="BB13" i="20" s="1"/>
  <c r="BG13" i="20" s="1"/>
  <c r="BL13" i="20" s="1"/>
  <c r="BQ13" i="20" s="1"/>
  <c r="E21" i="4" s="1"/>
  <c r="W13" i="20"/>
  <c r="AB13" i="20" s="1"/>
  <c r="AG13" i="20" s="1"/>
  <c r="AL13" i="20" s="1"/>
  <c r="AQ13" i="20" s="1"/>
  <c r="AV13" i="20" s="1"/>
  <c r="BA13" i="20" s="1"/>
  <c r="BF13" i="20" s="1"/>
  <c r="BK13" i="20" s="1"/>
  <c r="BP13" i="20" s="1"/>
  <c r="D21" i="4" s="1"/>
  <c r="AG9" i="6"/>
  <c r="AL9" i="6" s="1"/>
  <c r="AQ9" i="6" s="1"/>
  <c r="AV9" i="6" s="1"/>
  <c r="BA9" i="6" s="1"/>
  <c r="BF9" i="6" s="1"/>
  <c r="BK9" i="6" s="1"/>
  <c r="BP9" i="6" s="1"/>
  <c r="D40" i="4" s="1"/>
  <c r="H40" i="4" s="1"/>
  <c r="D37" i="22" s="1"/>
  <c r="E36" i="2"/>
  <c r="P10" i="2"/>
  <c r="P11" i="2" s="1"/>
  <c r="G6" i="15"/>
  <c r="S50" i="15"/>
  <c r="X50" i="15" s="1"/>
  <c r="AC50" i="15" s="1"/>
  <c r="AH50" i="15" s="1"/>
  <c r="AM50" i="15" s="1"/>
  <c r="AR50" i="15" s="1"/>
  <c r="AW50" i="15" s="1"/>
  <c r="BB50" i="15" s="1"/>
  <c r="BG50" i="15" s="1"/>
  <c r="BL50" i="15" s="1"/>
  <c r="BQ50" i="15" s="1"/>
  <c r="E27" i="4" s="1"/>
  <c r="G27" i="5"/>
  <c r="G7" i="5"/>
  <c r="R19" i="5"/>
  <c r="W19" i="5" s="1"/>
  <c r="AB19" i="5" s="1"/>
  <c r="AG19" i="5" s="1"/>
  <c r="AL19" i="5" s="1"/>
  <c r="AQ19" i="5" s="1"/>
  <c r="AV19" i="5" s="1"/>
  <c r="BA19" i="5" s="1"/>
  <c r="BF19" i="5" s="1"/>
  <c r="BK19" i="5" s="1"/>
  <c r="BP19" i="5" s="1"/>
  <c r="D7" i="4" s="1"/>
  <c r="D53" i="22"/>
  <c r="Y9" i="9"/>
  <c r="AD9" i="9" s="1"/>
  <c r="AI9" i="9" s="1"/>
  <c r="AN9" i="9" s="1"/>
  <c r="AS9" i="9" s="1"/>
  <c r="AX9" i="9" s="1"/>
  <c r="BC9" i="9" s="1"/>
  <c r="BH9" i="9" s="1"/>
  <c r="BM9" i="9" s="1"/>
  <c r="BR9" i="9" s="1"/>
  <c r="F24" i="4" s="1"/>
  <c r="G16" i="19"/>
  <c r="G7" i="19"/>
  <c r="S10" i="19"/>
  <c r="X10" i="19" s="1"/>
  <c r="AC10" i="19" s="1"/>
  <c r="AH10" i="19" s="1"/>
  <c r="AM10" i="19" s="1"/>
  <c r="AR10" i="19" s="1"/>
  <c r="AW10" i="19" s="1"/>
  <c r="BB10" i="19" s="1"/>
  <c r="BG10" i="19" s="1"/>
  <c r="BL10" i="19" s="1"/>
  <c r="BQ10" i="19" s="1"/>
  <c r="E38" i="4" s="1"/>
  <c r="AB12" i="18"/>
  <c r="AG12" i="18" s="1"/>
  <c r="AL12" i="18" s="1"/>
  <c r="AQ12" i="18" s="1"/>
  <c r="AV12" i="18" s="1"/>
  <c r="BA12" i="18" s="1"/>
  <c r="BF12" i="18" s="1"/>
  <c r="BK12" i="18" s="1"/>
  <c r="BH19" i="18"/>
  <c r="BM19" i="18" s="1"/>
  <c r="BR19" i="18" s="1"/>
  <c r="F50" i="4" s="1"/>
  <c r="AC12" i="18"/>
  <c r="AH12" i="18" s="1"/>
  <c r="AM12" i="18" s="1"/>
  <c r="AR12" i="18" s="1"/>
  <c r="AW12" i="18" s="1"/>
  <c r="BB12" i="18" s="1"/>
  <c r="BG12" i="18" s="1"/>
  <c r="BL12" i="18" s="1"/>
  <c r="BQ12" i="18" s="1"/>
  <c r="E37" i="4" s="1"/>
  <c r="G8" i="18"/>
  <c r="BF19" i="18"/>
  <c r="BK19" i="18" s="1"/>
  <c r="BP19" i="18" s="1"/>
  <c r="D50" i="4" s="1"/>
  <c r="G8" i="17"/>
  <c r="G9" i="17"/>
  <c r="G12" i="17"/>
  <c r="G28" i="17"/>
  <c r="G11" i="17"/>
  <c r="G7" i="17"/>
  <c r="G22" i="17"/>
  <c r="R14" i="17"/>
  <c r="W14" i="17" s="1"/>
  <c r="AB14" i="17" s="1"/>
  <c r="AG14" i="17" s="1"/>
  <c r="AL14" i="17" s="1"/>
  <c r="AQ14" i="17" s="1"/>
  <c r="AV14" i="17" s="1"/>
  <c r="BA14" i="17" s="1"/>
  <c r="BF14" i="17" s="1"/>
  <c r="BK14" i="17" s="1"/>
  <c r="BP14" i="17" s="1"/>
  <c r="D19" i="4" s="1"/>
  <c r="S14" i="17"/>
  <c r="X14" i="17" s="1"/>
  <c r="AC14" i="17" s="1"/>
  <c r="AH14" i="17" s="1"/>
  <c r="AM14" i="17" s="1"/>
  <c r="AR14" i="17" s="1"/>
  <c r="AW14" i="17" s="1"/>
  <c r="BB14" i="17" s="1"/>
  <c r="BG14" i="17" s="1"/>
  <c r="BL14" i="17" s="1"/>
  <c r="BQ14" i="17" s="1"/>
  <c r="E19" i="4" s="1"/>
  <c r="S33" i="17"/>
  <c r="X33" i="17" s="1"/>
  <c r="AC33" i="17" s="1"/>
  <c r="AH33" i="17" s="1"/>
  <c r="AM33" i="17" s="1"/>
  <c r="AR33" i="17" s="1"/>
  <c r="AW33" i="17" s="1"/>
  <c r="BB33" i="17" s="1"/>
  <c r="BG33" i="17" s="1"/>
  <c r="BL33" i="17" s="1"/>
  <c r="BQ33" i="17" s="1"/>
  <c r="E20" i="4" s="1"/>
  <c r="G7" i="16"/>
  <c r="G16" i="16"/>
  <c r="G17" i="16"/>
  <c r="G14" i="16"/>
  <c r="G12" i="16"/>
  <c r="G15" i="16"/>
  <c r="G36" i="16"/>
  <c r="G40" i="16"/>
  <c r="G11" i="16"/>
  <c r="S46" i="16"/>
  <c r="X46" i="16" s="1"/>
  <c r="AC46" i="16" s="1"/>
  <c r="AH46" i="16" s="1"/>
  <c r="AM46" i="16" s="1"/>
  <c r="AR46" i="16" s="1"/>
  <c r="AW46" i="16" s="1"/>
  <c r="BB46" i="16" s="1"/>
  <c r="BG46" i="16" s="1"/>
  <c r="BL46" i="16" s="1"/>
  <c r="BQ46" i="16" s="1"/>
  <c r="E36" i="4" s="1"/>
  <c r="G9" i="16"/>
  <c r="G10" i="16"/>
  <c r="T22" i="16"/>
  <c r="Y22" i="16" s="1"/>
  <c r="AD22" i="16" s="1"/>
  <c r="AI22" i="16" s="1"/>
  <c r="AN22" i="16" s="1"/>
  <c r="AS22" i="16" s="1"/>
  <c r="AX22" i="16" s="1"/>
  <c r="BC22" i="16" s="1"/>
  <c r="BH22" i="16" s="1"/>
  <c r="BM22" i="16" s="1"/>
  <c r="BR22" i="16" s="1"/>
  <c r="F8" i="4" s="1"/>
  <c r="AR31" i="16"/>
  <c r="AW31" i="16" s="1"/>
  <c r="BB31" i="16" s="1"/>
  <c r="BG31" i="16" s="1"/>
  <c r="BL31" i="16" s="1"/>
  <c r="BQ31" i="16" s="1"/>
  <c r="G6" i="16"/>
  <c r="G8" i="16"/>
  <c r="G13" i="16"/>
  <c r="G36" i="15"/>
  <c r="G67" i="15"/>
  <c r="G71" i="15"/>
  <c r="S61" i="15"/>
  <c r="X61" i="15" s="1"/>
  <c r="AC61" i="15" s="1"/>
  <c r="AH61" i="15" s="1"/>
  <c r="AM61" i="15" s="1"/>
  <c r="AR61" i="15" s="1"/>
  <c r="AW61" i="15" s="1"/>
  <c r="BB61" i="15" s="1"/>
  <c r="BG61" i="15" s="1"/>
  <c r="BL61" i="15" s="1"/>
  <c r="BQ61" i="15" s="1"/>
  <c r="E18" i="4" s="1"/>
  <c r="G39" i="15"/>
  <c r="G80" i="15"/>
  <c r="U30" i="15"/>
  <c r="U40" i="15" s="1"/>
  <c r="R50" i="15"/>
  <c r="W50" i="15" s="1"/>
  <c r="AB50" i="15" s="1"/>
  <c r="AG50" i="15" s="1"/>
  <c r="AL50" i="15" s="1"/>
  <c r="AQ50" i="15" s="1"/>
  <c r="AV50" i="15" s="1"/>
  <c r="BA50" i="15" s="1"/>
  <c r="BF50" i="15" s="1"/>
  <c r="BK50" i="15" s="1"/>
  <c r="BP50" i="15" s="1"/>
  <c r="D27" i="4" s="1"/>
  <c r="G59" i="15"/>
  <c r="W23" i="14"/>
  <c r="AB23" i="14" s="1"/>
  <c r="AG23" i="14" s="1"/>
  <c r="AL23" i="14" s="1"/>
  <c r="AQ23" i="14" s="1"/>
  <c r="AV23" i="14" s="1"/>
  <c r="BA23" i="14" s="1"/>
  <c r="BF23" i="14" s="1"/>
  <c r="BK23" i="14" s="1"/>
  <c r="BP23" i="14" s="1"/>
  <c r="D59" i="4" s="1"/>
  <c r="G8" i="14"/>
  <c r="G34" i="14"/>
  <c r="G50" i="14"/>
  <c r="G53" i="14"/>
  <c r="G12" i="14"/>
  <c r="F89" i="14"/>
  <c r="I43" i="4" s="1"/>
  <c r="S8" i="13"/>
  <c r="X8" i="13" s="1"/>
  <c r="AC8" i="13" s="1"/>
  <c r="AH8" i="13" s="1"/>
  <c r="AM8" i="13" s="1"/>
  <c r="AR8" i="13" s="1"/>
  <c r="AW8" i="13" s="1"/>
  <c r="BB8" i="13" s="1"/>
  <c r="BG8" i="13" s="1"/>
  <c r="BL8" i="13" s="1"/>
  <c r="BQ8" i="13" s="1"/>
  <c r="E42" i="4" s="1"/>
  <c r="S9" i="12"/>
  <c r="X9" i="12" s="1"/>
  <c r="AC9" i="12" s="1"/>
  <c r="AH9" i="12" s="1"/>
  <c r="AM9" i="12" s="1"/>
  <c r="AR9" i="12" s="1"/>
  <c r="AW9" i="12" s="1"/>
  <c r="BB9" i="12" s="1"/>
  <c r="BG9" i="12" s="1"/>
  <c r="BL9" i="12" s="1"/>
  <c r="BQ9" i="12" s="1"/>
  <c r="E41" i="4" s="1"/>
  <c r="AB9" i="12"/>
  <c r="AG9" i="12" s="1"/>
  <c r="AL9" i="12" s="1"/>
  <c r="AQ9" i="12" s="1"/>
  <c r="AV9" i="12" s="1"/>
  <c r="BA9" i="12" s="1"/>
  <c r="BF9" i="12" s="1"/>
  <c r="BK9" i="12" s="1"/>
  <c r="BP9" i="12" s="1"/>
  <c r="D41" i="4" s="1"/>
  <c r="T19" i="12"/>
  <c r="Y19" i="12" s="1"/>
  <c r="AD19" i="12" s="1"/>
  <c r="AI19" i="12" s="1"/>
  <c r="AN19" i="12" s="1"/>
  <c r="AS19" i="12" s="1"/>
  <c r="AX19" i="12" s="1"/>
  <c r="BC19" i="12" s="1"/>
  <c r="BH19" i="12" s="1"/>
  <c r="BM19" i="12" s="1"/>
  <c r="BR19" i="12" s="1"/>
  <c r="F33" i="4" s="1"/>
  <c r="G14" i="5"/>
  <c r="S19" i="5"/>
  <c r="X19" i="5" s="1"/>
  <c r="AC19" i="5" s="1"/>
  <c r="AH19" i="5" s="1"/>
  <c r="AM19" i="5" s="1"/>
  <c r="AR19" i="5" s="1"/>
  <c r="AW19" i="5" s="1"/>
  <c r="BB19" i="5" s="1"/>
  <c r="BG19" i="5" s="1"/>
  <c r="BL19" i="5" s="1"/>
  <c r="BQ19" i="5" s="1"/>
  <c r="E7" i="4" s="1"/>
  <c r="T19" i="5"/>
  <c r="Y19" i="5" s="1"/>
  <c r="AD19" i="5" s="1"/>
  <c r="AI19" i="5" s="1"/>
  <c r="AN19" i="5" s="1"/>
  <c r="AS19" i="5" s="1"/>
  <c r="AX19" i="5" s="1"/>
  <c r="BC19" i="5" s="1"/>
  <c r="BH19" i="5" s="1"/>
  <c r="BM19" i="5" s="1"/>
  <c r="BR19" i="5" s="1"/>
  <c r="F7" i="4" s="1"/>
  <c r="R29" i="5"/>
  <c r="W29" i="5" s="1"/>
  <c r="AB29" i="5" s="1"/>
  <c r="AG29" i="5" s="1"/>
  <c r="AL29" i="5" s="1"/>
  <c r="AQ29" i="5" s="1"/>
  <c r="AV29" i="5" s="1"/>
  <c r="BA29" i="5" s="1"/>
  <c r="BF29" i="5" s="1"/>
  <c r="BK29" i="5" s="1"/>
  <c r="BP29" i="5" s="1"/>
  <c r="D32" i="4" s="1"/>
  <c r="G13" i="5"/>
  <c r="G8" i="5"/>
  <c r="G9" i="5"/>
  <c r="G10" i="5"/>
  <c r="G24" i="5"/>
  <c r="G26" i="5"/>
  <c r="G4" i="5"/>
  <c r="G15" i="5"/>
  <c r="G17" i="5"/>
  <c r="S29" i="5"/>
  <c r="X29" i="5" s="1"/>
  <c r="AC29" i="5" s="1"/>
  <c r="AH29" i="5" s="1"/>
  <c r="AM29" i="5" s="1"/>
  <c r="AR29" i="5" s="1"/>
  <c r="AW29" i="5" s="1"/>
  <c r="BB29" i="5" s="1"/>
  <c r="BG29" i="5" s="1"/>
  <c r="BL29" i="5" s="1"/>
  <c r="BQ29" i="5" s="1"/>
  <c r="E32" i="4" s="1"/>
  <c r="G11" i="5"/>
  <c r="G16" i="5"/>
  <c r="G12" i="5"/>
  <c r="T29" i="5"/>
  <c r="Y29" i="5" s="1"/>
  <c r="AD29" i="5" s="1"/>
  <c r="AI29" i="5" s="1"/>
  <c r="AN29" i="5" s="1"/>
  <c r="AS29" i="5" s="1"/>
  <c r="AX29" i="5" s="1"/>
  <c r="BC29" i="5" s="1"/>
  <c r="BH29" i="5" s="1"/>
  <c r="BM29" i="5" s="1"/>
  <c r="BR29" i="5" s="1"/>
  <c r="F32" i="4" s="1"/>
  <c r="BL6" i="7"/>
  <c r="BQ6" i="7" s="1"/>
  <c r="E55" i="4" s="1"/>
  <c r="BK84" i="15"/>
  <c r="BP84" i="15" s="1"/>
  <c r="D35" i="4" s="1"/>
  <c r="K35" i="4" s="1"/>
  <c r="R11" i="2"/>
  <c r="W11" i="2" s="1"/>
  <c r="AB11" i="2" s="1"/>
  <c r="AG11" i="2" s="1"/>
  <c r="AL11" i="2" s="1"/>
  <c r="AQ11" i="2" s="1"/>
  <c r="AV11" i="2" s="1"/>
  <c r="BA11" i="2" s="1"/>
  <c r="BF11" i="2" s="1"/>
  <c r="BK11" i="2" s="1"/>
  <c r="BP11" i="2" s="1"/>
  <c r="D52" i="4" s="1"/>
  <c r="T11" i="2"/>
  <c r="Y11" i="2" s="1"/>
  <c r="AD11" i="2" s="1"/>
  <c r="AI11" i="2" s="1"/>
  <c r="AN11" i="2" s="1"/>
  <c r="AS11" i="2" s="1"/>
  <c r="AX11" i="2" s="1"/>
  <c r="BC11" i="2" s="1"/>
  <c r="BH11" i="2" s="1"/>
  <c r="BM11" i="2" s="1"/>
  <c r="BR11" i="2" s="1"/>
  <c r="F52" i="4" s="1"/>
  <c r="G23" i="2"/>
  <c r="G20" i="2"/>
  <c r="G31" i="2"/>
  <c r="G21" i="2"/>
  <c r="G25" i="2"/>
  <c r="G32" i="2"/>
  <c r="G19" i="2"/>
  <c r="G22" i="2"/>
  <c r="G4" i="15"/>
  <c r="G8" i="21"/>
  <c r="T13" i="21"/>
  <c r="Y13" i="21" s="1"/>
  <c r="AD13" i="21" s="1"/>
  <c r="AI13" i="21" s="1"/>
  <c r="AN13" i="21" s="1"/>
  <c r="AS13" i="21" s="1"/>
  <c r="AX13" i="21" s="1"/>
  <c r="BC13" i="21" s="1"/>
  <c r="BH13" i="21" s="1"/>
  <c r="BM13" i="21" s="1"/>
  <c r="BR13" i="21" s="1"/>
  <c r="F29" i="4" s="1"/>
  <c r="P17" i="21"/>
  <c r="P18" i="21" s="1"/>
  <c r="R18" i="21"/>
  <c r="W18" i="21" s="1"/>
  <c r="AB18" i="21" s="1"/>
  <c r="AG18" i="21" s="1"/>
  <c r="AL18" i="21" s="1"/>
  <c r="AQ18" i="21" s="1"/>
  <c r="AV18" i="21" s="1"/>
  <c r="BA18" i="21" s="1"/>
  <c r="BF18" i="21" s="1"/>
  <c r="BK18" i="21" s="1"/>
  <c r="BP18" i="21" s="1"/>
  <c r="D68" i="4" s="1"/>
  <c r="G32" i="21"/>
  <c r="G30" i="21"/>
  <c r="G26" i="21"/>
  <c r="G10" i="21"/>
  <c r="G6" i="21"/>
  <c r="G23" i="21"/>
  <c r="G7" i="21"/>
  <c r="G27" i="21"/>
  <c r="G24" i="21"/>
  <c r="G29" i="21"/>
  <c r="G9" i="21"/>
  <c r="G31" i="21"/>
  <c r="G28" i="21"/>
  <c r="G10" i="14"/>
  <c r="G32" i="14"/>
  <c r="G47" i="14"/>
  <c r="G79" i="14"/>
  <c r="G52" i="14"/>
  <c r="G17" i="8"/>
  <c r="G15" i="11"/>
  <c r="G16" i="11"/>
  <c r="G14" i="11"/>
  <c r="AV89" i="14"/>
  <c r="BA89" i="14" s="1"/>
  <c r="BF89" i="14" s="1"/>
  <c r="BK89" i="14" s="1"/>
  <c r="BP89" i="14" s="1"/>
  <c r="D43" i="4" s="1"/>
  <c r="G85" i="14"/>
  <c r="C62" i="4" s="1"/>
  <c r="AS9" i="12"/>
  <c r="AX9" i="12" s="1"/>
  <c r="BC9" i="12" s="1"/>
  <c r="BH9" i="12" s="1"/>
  <c r="BM9" i="12" s="1"/>
  <c r="BR9" i="12" s="1"/>
  <c r="F41" i="4" s="1"/>
  <c r="G86" i="14"/>
  <c r="AH59" i="14"/>
  <c r="AM59" i="14" s="1"/>
  <c r="AR59" i="14" s="1"/>
  <c r="AW59" i="14" s="1"/>
  <c r="BB59" i="14" s="1"/>
  <c r="BG59" i="14" s="1"/>
  <c r="BL59" i="14" s="1"/>
  <c r="BQ59" i="14" s="1"/>
  <c r="E11" i="4" s="1"/>
  <c r="AS12" i="18"/>
  <c r="AX12" i="18" s="1"/>
  <c r="BC12" i="18" s="1"/>
  <c r="BH12" i="18" s="1"/>
  <c r="BM12" i="18" s="1"/>
  <c r="BR12" i="18" s="1"/>
  <c r="F37" i="4" s="1"/>
  <c r="G7" i="18"/>
  <c r="AD61" i="15"/>
  <c r="AI61" i="15" s="1"/>
  <c r="AN61" i="15" s="1"/>
  <c r="AS61" i="15" s="1"/>
  <c r="AX61" i="15" s="1"/>
  <c r="BC61" i="15" s="1"/>
  <c r="BH61" i="15" s="1"/>
  <c r="BM61" i="15" s="1"/>
  <c r="BR61" i="15" s="1"/>
  <c r="F18" i="4" s="1"/>
  <c r="G68" i="15"/>
  <c r="AQ75" i="15"/>
  <c r="AV75" i="15" s="1"/>
  <c r="BA75" i="15" s="1"/>
  <c r="BF75" i="15" s="1"/>
  <c r="BK75" i="15" s="1"/>
  <c r="BP75" i="15" s="1"/>
  <c r="D28" i="4" s="1"/>
  <c r="AS89" i="14"/>
  <c r="AX89" i="14" s="1"/>
  <c r="BC89" i="14" s="1"/>
  <c r="BH89" i="14" s="1"/>
  <c r="BM89" i="14" s="1"/>
  <c r="BR89" i="14" s="1"/>
  <c r="F43" i="4" s="1"/>
  <c r="G84" i="14"/>
  <c r="C61" i="4" s="1"/>
  <c r="G14" i="12"/>
  <c r="G4" i="2"/>
  <c r="G33" i="2"/>
  <c r="G62" i="14"/>
  <c r="G33" i="14"/>
  <c r="G44" i="14"/>
  <c r="G57" i="14"/>
  <c r="G48" i="14"/>
  <c r="G73" i="14"/>
  <c r="G24" i="2"/>
  <c r="G6" i="17"/>
  <c r="AL9" i="9"/>
  <c r="AQ9" i="9" s="1"/>
  <c r="AV9" i="9" s="1"/>
  <c r="BA9" i="9" s="1"/>
  <c r="BF9" i="9" s="1"/>
  <c r="BK9" i="9" s="1"/>
  <c r="BP9" i="9" s="1"/>
  <c r="D24" i="4" s="1"/>
  <c r="G25" i="21"/>
  <c r="R26" i="19"/>
  <c r="W26" i="19" s="1"/>
  <c r="AB26" i="19" s="1"/>
  <c r="AG26" i="19" s="1"/>
  <c r="AL26" i="19" s="1"/>
  <c r="AQ26" i="19" s="1"/>
  <c r="AV26" i="19" s="1"/>
  <c r="BA26" i="19" s="1"/>
  <c r="BF26" i="19" s="1"/>
  <c r="BK26" i="19" s="1"/>
  <c r="T26" i="19"/>
  <c r="Y26" i="19" s="1"/>
  <c r="AD26" i="19" s="1"/>
  <c r="AI26" i="19" s="1"/>
  <c r="AN26" i="19" s="1"/>
  <c r="AS26" i="19" s="1"/>
  <c r="AX26" i="19" s="1"/>
  <c r="BC26" i="19" s="1"/>
  <c r="BH26" i="19" s="1"/>
  <c r="BM26" i="19" s="1"/>
  <c r="BS17" i="19"/>
  <c r="G17" i="19" s="1"/>
  <c r="BS19" i="19"/>
  <c r="G19" i="19" s="1"/>
  <c r="BS14" i="19"/>
  <c r="G14" i="19" s="1"/>
  <c r="BS21" i="19"/>
  <c r="G21" i="19" s="1"/>
  <c r="BS15" i="19"/>
  <c r="G15" i="19" s="1"/>
  <c r="BS38" i="14"/>
  <c r="G38" i="14" s="1"/>
  <c r="BS35" i="14"/>
  <c r="G35" i="14" s="1"/>
  <c r="AN50" i="15"/>
  <c r="AS50" i="15" s="1"/>
  <c r="AX50" i="15" s="1"/>
  <c r="BC50" i="15" s="1"/>
  <c r="BH50" i="15" s="1"/>
  <c r="BM50" i="15" s="1"/>
  <c r="BR50" i="15" s="1"/>
  <c r="F27" i="4" s="1"/>
  <c r="AI14" i="17"/>
  <c r="AN14" i="17" s="1"/>
  <c r="AS14" i="17" s="1"/>
  <c r="AX14" i="17" s="1"/>
  <c r="BC14" i="17" s="1"/>
  <c r="BH14" i="17" s="1"/>
  <c r="BM14" i="17" s="1"/>
  <c r="BR14" i="17" s="1"/>
  <c r="F19" i="4" s="1"/>
  <c r="AI8" i="13"/>
  <c r="AN8" i="13" s="1"/>
  <c r="AS8" i="13" s="1"/>
  <c r="AX8" i="13" s="1"/>
  <c r="BC8" i="13" s="1"/>
  <c r="BH8" i="13" s="1"/>
  <c r="BM8" i="13" s="1"/>
  <c r="BR8" i="13" s="1"/>
  <c r="F42" i="4" s="1"/>
  <c r="AG27" i="15"/>
  <c r="AL27" i="15" s="1"/>
  <c r="AQ27" i="15" s="1"/>
  <c r="AV27" i="15" s="1"/>
  <c r="BA27" i="15" s="1"/>
  <c r="BF27" i="15" s="1"/>
  <c r="BK27" i="15" s="1"/>
  <c r="BP27" i="15" s="1"/>
  <c r="D45" i="4" s="1"/>
  <c r="K45" i="4" s="1"/>
  <c r="AH84" i="15"/>
  <c r="AM84" i="15" s="1"/>
  <c r="AR84" i="15" s="1"/>
  <c r="AW84" i="15" s="1"/>
  <c r="BB84" i="15" s="1"/>
  <c r="BG84" i="15" s="1"/>
  <c r="BL84" i="15" s="1"/>
  <c r="AG40" i="14"/>
  <c r="AL40" i="14" s="1"/>
  <c r="AQ40" i="14" s="1"/>
  <c r="AV40" i="14" s="1"/>
  <c r="BA40" i="14" s="1"/>
  <c r="BF40" i="14" s="1"/>
  <c r="BK40" i="14" s="1"/>
  <c r="BP40" i="14" s="1"/>
  <c r="D17" i="4" s="1"/>
  <c r="AC81" i="14"/>
  <c r="AH81" i="14" s="1"/>
  <c r="AM81" i="14" s="1"/>
  <c r="AR81" i="14" s="1"/>
  <c r="AW81" i="14" s="1"/>
  <c r="BB81" i="14" s="1"/>
  <c r="BG81" i="14" s="1"/>
  <c r="BL81" i="14" s="1"/>
  <c r="BQ81" i="14" s="1"/>
  <c r="E25" i="4" s="1"/>
  <c r="AD36" i="2"/>
  <c r="AI36" i="2" s="1"/>
  <c r="AN36" i="2" s="1"/>
  <c r="AS36" i="2" s="1"/>
  <c r="AX36" i="2" s="1"/>
  <c r="BC36" i="2" s="1"/>
  <c r="BH36" i="2" s="1"/>
  <c r="BM36" i="2" s="1"/>
  <c r="BR36" i="2" s="1"/>
  <c r="F31" i="4" s="1"/>
  <c r="AD29" i="8"/>
  <c r="AI29" i="8" s="1"/>
  <c r="AN29" i="8" s="1"/>
  <c r="AS29" i="8" s="1"/>
  <c r="AX29" i="8" s="1"/>
  <c r="BC29" i="8" s="1"/>
  <c r="BH29" i="8" s="1"/>
  <c r="BM29" i="8" s="1"/>
  <c r="BR29" i="8" s="1"/>
  <c r="F10" i="4" s="1"/>
  <c r="Y18" i="11"/>
  <c r="AD18" i="11" s="1"/>
  <c r="AI18" i="11" s="1"/>
  <c r="AN18" i="11" s="1"/>
  <c r="AS18" i="11" s="1"/>
  <c r="AX18" i="11" s="1"/>
  <c r="BC18" i="11" s="1"/>
  <c r="BH18" i="11" s="1"/>
  <c r="BM18" i="11" s="1"/>
  <c r="BR18" i="11" s="1"/>
  <c r="F15" i="4" s="1"/>
  <c r="X22" i="16"/>
  <c r="AC22" i="16" s="1"/>
  <c r="AH22" i="16" s="1"/>
  <c r="AM22" i="16" s="1"/>
  <c r="AR22" i="16" s="1"/>
  <c r="AW22" i="16" s="1"/>
  <c r="BB22" i="16" s="1"/>
  <c r="BG22" i="16" s="1"/>
  <c r="BL22" i="16" s="1"/>
  <c r="BQ22" i="16" s="1"/>
  <c r="E8" i="4" s="1"/>
  <c r="X41" i="15"/>
  <c r="AC41" i="15" s="1"/>
  <c r="AH41" i="15" s="1"/>
  <c r="AM41" i="15" s="1"/>
  <c r="AR41" i="15" s="1"/>
  <c r="AW41" i="15" s="1"/>
  <c r="BB41" i="15" s="1"/>
  <c r="BG41" i="15" s="1"/>
  <c r="BL41" i="15" s="1"/>
  <c r="BQ41" i="15" s="1"/>
  <c r="E26" i="4" s="1"/>
  <c r="X68" i="14"/>
  <c r="AC68" i="14" s="1"/>
  <c r="AH68" i="14" s="1"/>
  <c r="AM68" i="14" s="1"/>
  <c r="AR68" i="14" s="1"/>
  <c r="AW68" i="14" s="1"/>
  <c r="BB68" i="14" s="1"/>
  <c r="BG68" i="14" s="1"/>
  <c r="BL68" i="14" s="1"/>
  <c r="X29" i="8"/>
  <c r="AC29" i="8" s="1"/>
  <c r="AH29" i="8" s="1"/>
  <c r="AM29" i="8" s="1"/>
  <c r="AR29" i="8" s="1"/>
  <c r="AW29" i="8" s="1"/>
  <c r="BB29" i="8" s="1"/>
  <c r="BG29" i="8" s="1"/>
  <c r="BL29" i="8" s="1"/>
  <c r="BQ29" i="8" s="1"/>
  <c r="E10" i="4" s="1"/>
  <c r="X36" i="2"/>
  <c r="AC36" i="2" s="1"/>
  <c r="AH36" i="2" s="1"/>
  <c r="AM36" i="2" s="1"/>
  <c r="AR36" i="2" s="1"/>
  <c r="AW36" i="2" s="1"/>
  <c r="BB36" i="2" s="1"/>
  <c r="BG36" i="2" s="1"/>
  <c r="BL36" i="2" s="1"/>
  <c r="BQ36" i="2" s="1"/>
  <c r="E31" i="4" s="1"/>
  <c r="R31" i="16"/>
  <c r="W31" i="16" s="1"/>
  <c r="AB31" i="16" s="1"/>
  <c r="AG31" i="16" s="1"/>
  <c r="AL31" i="16" s="1"/>
  <c r="AQ31" i="16" s="1"/>
  <c r="AV31" i="16" s="1"/>
  <c r="BA31" i="16" s="1"/>
  <c r="BF31" i="16" s="1"/>
  <c r="BK31" i="16" s="1"/>
  <c r="R22" i="16"/>
  <c r="W22" i="16" s="1"/>
  <c r="AB22" i="16" s="1"/>
  <c r="AG22" i="16" s="1"/>
  <c r="AL22" i="16" s="1"/>
  <c r="AQ22" i="16" s="1"/>
  <c r="AV22" i="16" s="1"/>
  <c r="BA22" i="16" s="1"/>
  <c r="BF22" i="16" s="1"/>
  <c r="BK22" i="16" s="1"/>
  <c r="BP22" i="16" s="1"/>
  <c r="D8" i="4" s="1"/>
  <c r="T59" i="14"/>
  <c r="Y59" i="14" s="1"/>
  <c r="AD59" i="14" s="1"/>
  <c r="R19" i="12"/>
  <c r="W19" i="12" s="1"/>
  <c r="AB19" i="12" s="1"/>
  <c r="AG19" i="12" s="1"/>
  <c r="AL19" i="12" s="1"/>
  <c r="AQ19" i="12" s="1"/>
  <c r="AV19" i="12" s="1"/>
  <c r="BA19" i="12" s="1"/>
  <c r="BF19" i="12" s="1"/>
  <c r="BK19" i="12" s="1"/>
  <c r="BP19" i="12" s="1"/>
  <c r="D33" i="4" s="1"/>
  <c r="R35" i="21"/>
  <c r="W35" i="21" s="1"/>
  <c r="AB35" i="21" s="1"/>
  <c r="AG35" i="21" s="1"/>
  <c r="AL35" i="21" s="1"/>
  <c r="AQ35" i="21" s="1"/>
  <c r="AV35" i="21" s="1"/>
  <c r="BA35" i="21" s="1"/>
  <c r="BF35" i="21" s="1"/>
  <c r="BK35" i="21" s="1"/>
  <c r="BP35" i="21" s="1"/>
  <c r="D22" i="4" s="1"/>
  <c r="Z21" i="14"/>
  <c r="AE21" i="14" s="1"/>
  <c r="U22" i="14"/>
  <c r="U17" i="21"/>
  <c r="U18" i="21" s="1"/>
  <c r="T35" i="21"/>
  <c r="Y35" i="21" s="1"/>
  <c r="AD35" i="21" s="1"/>
  <c r="AI35" i="21" s="1"/>
  <c r="AN35" i="21" s="1"/>
  <c r="AS35" i="21" s="1"/>
  <c r="AX35" i="21" s="1"/>
  <c r="BC35" i="21" s="1"/>
  <c r="BH35" i="21" s="1"/>
  <c r="BM35" i="21" s="1"/>
  <c r="BR35" i="21" s="1"/>
  <c r="F22" i="4" s="1"/>
  <c r="R13" i="21"/>
  <c r="W13" i="21" s="1"/>
  <c r="AB13" i="21" s="1"/>
  <c r="AG13" i="21" s="1"/>
  <c r="AL13" i="21" s="1"/>
  <c r="AQ13" i="21" s="1"/>
  <c r="AV13" i="21" s="1"/>
  <c r="BA13" i="21" s="1"/>
  <c r="BF13" i="21" s="1"/>
  <c r="BK13" i="21" s="1"/>
  <c r="BP13" i="21" s="1"/>
  <c r="D29" i="4" s="1"/>
  <c r="S13" i="21"/>
  <c r="X13" i="21" s="1"/>
  <c r="AC13" i="21" s="1"/>
  <c r="AH13" i="21" s="1"/>
  <c r="AM13" i="21" s="1"/>
  <c r="AR13" i="21" s="1"/>
  <c r="AW13" i="21" s="1"/>
  <c r="BB13" i="21" s="1"/>
  <c r="BG13" i="21" s="1"/>
  <c r="BL13" i="21" s="1"/>
  <c r="BQ13" i="21" s="1"/>
  <c r="E29" i="4" s="1"/>
  <c r="S18" i="21"/>
  <c r="X18" i="21" s="1"/>
  <c r="AC18" i="21" s="1"/>
  <c r="AH18" i="21" s="1"/>
  <c r="AM18" i="21" s="1"/>
  <c r="AR18" i="21" s="1"/>
  <c r="AW18" i="21" s="1"/>
  <c r="BB18" i="21" s="1"/>
  <c r="BG18" i="21" s="1"/>
  <c r="BL18" i="21" s="1"/>
  <c r="T18" i="21"/>
  <c r="Y18" i="21" s="1"/>
  <c r="AD18" i="21" s="1"/>
  <c r="AI18" i="21" s="1"/>
  <c r="AN18" i="21" s="1"/>
  <c r="AS18" i="21" s="1"/>
  <c r="AX18" i="21" s="1"/>
  <c r="BC18" i="21" s="1"/>
  <c r="BH18" i="21" s="1"/>
  <c r="BM18" i="21" s="1"/>
  <c r="BR18" i="21" s="1"/>
  <c r="F68" i="4" s="1"/>
  <c r="R15" i="2"/>
  <c r="W15" i="2" s="1"/>
  <c r="AB15" i="2" s="1"/>
  <c r="AG15" i="2" s="1"/>
  <c r="AL15" i="2" s="1"/>
  <c r="AQ15" i="2" s="1"/>
  <c r="AV15" i="2" s="1"/>
  <c r="BA15" i="2" s="1"/>
  <c r="BF15" i="2" s="1"/>
  <c r="BK15" i="2" s="1"/>
  <c r="T15" i="2"/>
  <c r="Y15" i="2" s="1"/>
  <c r="AD15" i="2" s="1"/>
  <c r="AI15" i="2" s="1"/>
  <c r="AN15" i="2" s="1"/>
  <c r="AS15" i="2" s="1"/>
  <c r="AX15" i="2" s="1"/>
  <c r="BC15" i="2" s="1"/>
  <c r="BH15" i="2" s="1"/>
  <c r="BM15" i="2" s="1"/>
  <c r="BR15" i="2" s="1"/>
  <c r="F53" i="4" s="1"/>
  <c r="S27" i="2"/>
  <c r="X27" i="2" s="1"/>
  <c r="AC27" i="2" s="1"/>
  <c r="AH27" i="2" s="1"/>
  <c r="AM27" i="2" s="1"/>
  <c r="AR27" i="2" s="1"/>
  <c r="AW27" i="2" s="1"/>
  <c r="BB27" i="2" s="1"/>
  <c r="BG27" i="2" s="1"/>
  <c r="BL27" i="2" s="1"/>
  <c r="BQ27" i="2" s="1"/>
  <c r="E14" i="4" s="1"/>
  <c r="S11" i="2"/>
  <c r="X11" i="2" s="1"/>
  <c r="AC11" i="2" s="1"/>
  <c r="AH11" i="2" s="1"/>
  <c r="AM11" i="2" s="1"/>
  <c r="AR11" i="2" s="1"/>
  <c r="AW11" i="2" s="1"/>
  <c r="BB11" i="2" s="1"/>
  <c r="BG11" i="2" s="1"/>
  <c r="BL11" i="2" s="1"/>
  <c r="BQ11" i="2" s="1"/>
  <c r="E52" i="4" s="1"/>
  <c r="I52" i="4"/>
  <c r="C50" i="22" s="1"/>
  <c r="P5" i="2"/>
  <c r="U5" i="8"/>
  <c r="U28" i="8" s="1"/>
  <c r="R29" i="8"/>
  <c r="W29" i="8" s="1"/>
  <c r="AB29" i="8" s="1"/>
  <c r="AG29" i="8" s="1"/>
  <c r="AL29" i="8" s="1"/>
  <c r="AQ29" i="8" s="1"/>
  <c r="AV29" i="8" s="1"/>
  <c r="BA29" i="8" s="1"/>
  <c r="BF29" i="8" s="1"/>
  <c r="BK29" i="8" s="1"/>
  <c r="BP29" i="8" s="1"/>
  <c r="D10" i="4" s="1"/>
  <c r="Z55" i="15"/>
  <c r="AE55" i="15" s="1"/>
  <c r="AJ55" i="15" s="1"/>
  <c r="AO55" i="15" s="1"/>
  <c r="AT55" i="15" s="1"/>
  <c r="AY55" i="15" s="1"/>
  <c r="BD55" i="15" s="1"/>
  <c r="BI55" i="15" s="1"/>
  <c r="BN55" i="15" s="1"/>
  <c r="BS55" i="15" s="1"/>
  <c r="G55" i="15" s="1"/>
  <c r="AV8" i="15"/>
  <c r="BA8" i="15" s="1"/>
  <c r="BF8" i="15" s="1"/>
  <c r="BK8" i="15" s="1"/>
  <c r="BP8" i="15" s="1"/>
  <c r="D44" i="4" s="1"/>
  <c r="T75" i="15"/>
  <c r="Y75" i="15" s="1"/>
  <c r="AD75" i="15" s="1"/>
  <c r="AI75" i="15" s="1"/>
  <c r="AN75" i="15" s="1"/>
  <c r="AS75" i="15" s="1"/>
  <c r="AX75" i="15" s="1"/>
  <c r="BC75" i="15" s="1"/>
  <c r="BH75" i="15" s="1"/>
  <c r="BM75" i="15" s="1"/>
  <c r="BR75" i="15" s="1"/>
  <c r="F28" i="4" s="1"/>
  <c r="X75" i="15"/>
  <c r="AC75" i="15" s="1"/>
  <c r="AH75" i="15" s="1"/>
  <c r="AM75" i="15" s="1"/>
  <c r="AR75" i="15" s="1"/>
  <c r="AW75" i="15" s="1"/>
  <c r="BB75" i="15" s="1"/>
  <c r="BG75" i="15" s="1"/>
  <c r="BL75" i="15" s="1"/>
  <c r="BQ75" i="15" s="1"/>
  <c r="E28" i="4" s="1"/>
  <c r="AN23" i="14"/>
  <c r="AS23" i="14" s="1"/>
  <c r="AX23" i="14" s="1"/>
  <c r="BC23" i="14" s="1"/>
  <c r="BH23" i="14" s="1"/>
  <c r="BM23" i="14" s="1"/>
  <c r="BR23" i="14" s="1"/>
  <c r="F59" i="4" s="1"/>
  <c r="K34" i="4"/>
  <c r="F10" i="19"/>
  <c r="P10" i="19" s="1"/>
  <c r="F22" i="16"/>
  <c r="I8" i="4" s="1"/>
  <c r="C4" i="22" s="1"/>
  <c r="F61" i="15"/>
  <c r="F50" i="15"/>
  <c r="I27" i="4" s="1"/>
  <c r="C23" i="22" s="1"/>
  <c r="F41" i="15"/>
  <c r="I26" i="4" s="1"/>
  <c r="C22" i="22" s="1"/>
  <c r="F84" i="15"/>
  <c r="F75" i="15"/>
  <c r="F19" i="12"/>
  <c r="I33" i="4" s="1"/>
  <c r="C30" i="22" s="1"/>
  <c r="I56" i="4"/>
  <c r="C56" i="22" s="1"/>
  <c r="P6" i="10"/>
  <c r="F9" i="9"/>
  <c r="I24" i="4" s="1"/>
  <c r="F29" i="8"/>
  <c r="I10" i="4" s="1"/>
  <c r="C6" i="22" s="1"/>
  <c r="F9" i="6"/>
  <c r="I40" i="4" s="1"/>
  <c r="C37" i="22" s="1"/>
  <c r="F27" i="2"/>
  <c r="I14" i="4" s="1"/>
  <c r="C10" i="22" s="1"/>
  <c r="Z5" i="21"/>
  <c r="AE5" i="21" s="1"/>
  <c r="AJ5" i="21" s="1"/>
  <c r="AO5" i="21" s="1"/>
  <c r="AT5" i="21" s="1"/>
  <c r="AY5" i="21" s="1"/>
  <c r="BD5" i="21" s="1"/>
  <c r="BI5" i="21" s="1"/>
  <c r="BN5" i="21" s="1"/>
  <c r="BS5" i="21" s="1"/>
  <c r="G5" i="21" s="1"/>
  <c r="S35" i="21"/>
  <c r="X35" i="21" s="1"/>
  <c r="AC35" i="21" s="1"/>
  <c r="AH35" i="21" s="1"/>
  <c r="AM35" i="21" s="1"/>
  <c r="AR35" i="21" s="1"/>
  <c r="AW35" i="21" s="1"/>
  <c r="BB35" i="21" s="1"/>
  <c r="BG35" i="21" s="1"/>
  <c r="BL35" i="21" s="1"/>
  <c r="BQ35" i="21" s="1"/>
  <c r="E22" i="4" s="1"/>
  <c r="C42" i="22"/>
  <c r="AE4" i="10"/>
  <c r="Z5" i="10"/>
  <c r="Z6" i="10" s="1"/>
  <c r="U5" i="10"/>
  <c r="U6" i="10" s="1"/>
  <c r="C55" i="22"/>
  <c r="C53" i="22"/>
  <c r="F36" i="2"/>
  <c r="I31" i="4" s="1"/>
  <c r="C27" i="22" s="1"/>
  <c r="P15" i="2"/>
  <c r="I53" i="4"/>
  <c r="C51" i="22" s="1"/>
  <c r="U10" i="2"/>
  <c r="U11" i="2" s="1"/>
  <c r="AE22" i="21"/>
  <c r="AJ22" i="21" s="1"/>
  <c r="AO22" i="21" s="1"/>
  <c r="AT22" i="21" s="1"/>
  <c r="AY22" i="21" s="1"/>
  <c r="BD22" i="21" s="1"/>
  <c r="BI22" i="21" s="1"/>
  <c r="BN22" i="21" s="1"/>
  <c r="BS22" i="21" s="1"/>
  <c r="G22" i="21" s="1"/>
  <c r="F35" i="21"/>
  <c r="Z17" i="21"/>
  <c r="Z18" i="21" s="1"/>
  <c r="AE16" i="21"/>
  <c r="C63" i="22"/>
  <c r="C62" i="22"/>
  <c r="BN11" i="21"/>
  <c r="BS11" i="21" s="1"/>
  <c r="S26" i="19"/>
  <c r="X26" i="19" s="1"/>
  <c r="AC26" i="19" s="1"/>
  <c r="AH26" i="19" s="1"/>
  <c r="AM26" i="19" s="1"/>
  <c r="AR26" i="19" s="1"/>
  <c r="AW26" i="19" s="1"/>
  <c r="BB26" i="19" s="1"/>
  <c r="BG26" i="19" s="1"/>
  <c r="BL26" i="19" s="1"/>
  <c r="T10" i="19"/>
  <c r="Y10" i="19" s="1"/>
  <c r="AD10" i="19" s="1"/>
  <c r="AI10" i="19" s="1"/>
  <c r="AN10" i="19" s="1"/>
  <c r="AS10" i="19" s="1"/>
  <c r="AX10" i="19" s="1"/>
  <c r="BC10" i="19" s="1"/>
  <c r="BH10" i="19" s="1"/>
  <c r="BM10" i="19" s="1"/>
  <c r="BR10" i="19" s="1"/>
  <c r="F38" i="4" s="1"/>
  <c r="R10" i="19"/>
  <c r="W10" i="19" s="1"/>
  <c r="AB10" i="19" s="1"/>
  <c r="AG10" i="19" s="1"/>
  <c r="AL10" i="19" s="1"/>
  <c r="AQ10" i="19" s="1"/>
  <c r="AV10" i="19" s="1"/>
  <c r="BA10" i="19" s="1"/>
  <c r="BF10" i="19" s="1"/>
  <c r="BK10" i="19" s="1"/>
  <c r="BP10" i="19" s="1"/>
  <c r="D38" i="4" s="1"/>
  <c r="AE6" i="19"/>
  <c r="AE16" i="18"/>
  <c r="AJ16" i="18" s="1"/>
  <c r="AO16" i="18" s="1"/>
  <c r="AT16" i="18" s="1"/>
  <c r="AY16" i="18" s="1"/>
  <c r="BD16" i="18" s="1"/>
  <c r="BI16" i="18" s="1"/>
  <c r="BN16" i="18" s="1"/>
  <c r="BS16" i="18" s="1"/>
  <c r="G16" i="18" s="1"/>
  <c r="U10" i="18"/>
  <c r="Z10" i="18" s="1"/>
  <c r="AE9" i="18" s="1"/>
  <c r="AJ10" i="18" s="1"/>
  <c r="AO10" i="18" s="1"/>
  <c r="AT10" i="18" s="1"/>
  <c r="AY10" i="18" s="1"/>
  <c r="BD10" i="18" s="1"/>
  <c r="BI10" i="18" s="1"/>
  <c r="BN10" i="18" s="1"/>
  <c r="BS10" i="18" s="1"/>
  <c r="G9" i="18" s="1"/>
  <c r="Z6" i="18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AG33" i="17"/>
  <c r="AL33" i="17" s="1"/>
  <c r="AQ33" i="17" s="1"/>
  <c r="AV33" i="17" s="1"/>
  <c r="BA33" i="17" s="1"/>
  <c r="BF33" i="17" s="1"/>
  <c r="BK33" i="17" s="1"/>
  <c r="BP33" i="17" s="1"/>
  <c r="D20" i="4" s="1"/>
  <c r="K20" i="4" s="1"/>
  <c r="AQ46" i="16"/>
  <c r="AV46" i="16" s="1"/>
  <c r="BA46" i="16" s="1"/>
  <c r="BF46" i="16" s="1"/>
  <c r="BK46" i="16" s="1"/>
  <c r="BM46" i="16"/>
  <c r="BR46" i="16" s="1"/>
  <c r="F36" i="4" s="1"/>
  <c r="Z27" i="16"/>
  <c r="AE27" i="16" s="1"/>
  <c r="AJ27" i="16" s="1"/>
  <c r="AO27" i="16" s="1"/>
  <c r="AT27" i="16" s="1"/>
  <c r="AY27" i="16" s="1"/>
  <c r="BD27" i="16" s="1"/>
  <c r="BI27" i="16" s="1"/>
  <c r="BN27" i="16" s="1"/>
  <c r="BS27" i="16" s="1"/>
  <c r="G27" i="16" s="1"/>
  <c r="AE26" i="16"/>
  <c r="AE5" i="16"/>
  <c r="AJ5" i="16" s="1"/>
  <c r="AO5" i="16" s="1"/>
  <c r="AT5" i="16" s="1"/>
  <c r="AY5" i="16" s="1"/>
  <c r="BD5" i="16" s="1"/>
  <c r="BI5" i="16" s="1"/>
  <c r="BN5" i="16" s="1"/>
  <c r="BS5" i="16" s="1"/>
  <c r="G5" i="16" s="1"/>
  <c r="F8" i="15"/>
  <c r="I44" i="4" s="1"/>
  <c r="C41" i="22" s="1"/>
  <c r="Z81" i="15"/>
  <c r="AJ54" i="15"/>
  <c r="BF61" i="15"/>
  <c r="BK61" i="15" s="1"/>
  <c r="AT31" i="15"/>
  <c r="AY31" i="15" s="1"/>
  <c r="BD31" i="15" s="1"/>
  <c r="BI31" i="15" s="1"/>
  <c r="BN31" i="15" s="1"/>
  <c r="BS31" i="15" s="1"/>
  <c r="G31" i="15" s="1"/>
  <c r="BD33" i="15"/>
  <c r="BH41" i="15"/>
  <c r="BM41" i="15" s="1"/>
  <c r="BR41" i="15" s="1"/>
  <c r="F26" i="4" s="1"/>
  <c r="Z25" i="15"/>
  <c r="AX8" i="15"/>
  <c r="BC8" i="15" s="1"/>
  <c r="BH8" i="15" s="1"/>
  <c r="BM8" i="15" s="1"/>
  <c r="BR8" i="15" s="1"/>
  <c r="F44" i="4" s="1"/>
  <c r="BG8" i="15"/>
  <c r="BL8" i="15" s="1"/>
  <c r="BQ8" i="15" s="1"/>
  <c r="E44" i="4" s="1"/>
  <c r="F40" i="14"/>
  <c r="I17" i="4" s="1"/>
  <c r="C13" i="22" s="1"/>
  <c r="R59" i="14"/>
  <c r="W59" i="14" s="1"/>
  <c r="AB59" i="14" s="1"/>
  <c r="AG59" i="14" s="1"/>
  <c r="AL59" i="14" s="1"/>
  <c r="AQ59" i="14" s="1"/>
  <c r="AV59" i="14" s="1"/>
  <c r="BA59" i="14" s="1"/>
  <c r="BF59" i="14" s="1"/>
  <c r="BK59" i="14" s="1"/>
  <c r="BP59" i="14" s="1"/>
  <c r="D11" i="4" s="1"/>
  <c r="S40" i="14"/>
  <c r="X40" i="14" s="1"/>
  <c r="AC40" i="14" s="1"/>
  <c r="AH40" i="14" s="1"/>
  <c r="AM40" i="14" s="1"/>
  <c r="AR40" i="14" s="1"/>
  <c r="AW40" i="14" s="1"/>
  <c r="BB40" i="14" s="1"/>
  <c r="BG40" i="14" s="1"/>
  <c r="BL40" i="14" s="1"/>
  <c r="F59" i="14"/>
  <c r="I11" i="4" s="1"/>
  <c r="C7" i="22" s="1"/>
  <c r="S89" i="14"/>
  <c r="X89" i="14" s="1"/>
  <c r="AC89" i="14" s="1"/>
  <c r="AH89" i="14" s="1"/>
  <c r="AM89" i="14" s="1"/>
  <c r="AR89" i="14" s="1"/>
  <c r="AW89" i="14" s="1"/>
  <c r="BB89" i="14" s="1"/>
  <c r="BG89" i="14" s="1"/>
  <c r="BL89" i="14" s="1"/>
  <c r="F68" i="14"/>
  <c r="I34" i="4" s="1"/>
  <c r="C31" i="22" s="1"/>
  <c r="BD45" i="14"/>
  <c r="BI45" i="14" s="1"/>
  <c r="BN45" i="14" s="1"/>
  <c r="BS45" i="14" s="1"/>
  <c r="G45" i="14" s="1"/>
  <c r="U17" i="14"/>
  <c r="X14" i="14"/>
  <c r="AC14" i="14" s="1"/>
  <c r="AH14" i="14" s="1"/>
  <c r="AM14" i="14" s="1"/>
  <c r="AR14" i="14" s="1"/>
  <c r="AW14" i="14" s="1"/>
  <c r="BB14" i="14" s="1"/>
  <c r="BG14" i="14" s="1"/>
  <c r="BL14" i="14" s="1"/>
  <c r="BQ14" i="14" s="1"/>
  <c r="E16" i="4" s="1"/>
  <c r="R81" i="14"/>
  <c r="W81" i="14" s="1"/>
  <c r="AB81" i="14" s="1"/>
  <c r="AG81" i="14" s="1"/>
  <c r="AL81" i="14" s="1"/>
  <c r="AQ81" i="14" s="1"/>
  <c r="AV81" i="14" s="1"/>
  <c r="BA81" i="14" s="1"/>
  <c r="BF81" i="14" s="1"/>
  <c r="BK81" i="14" s="1"/>
  <c r="BP81" i="14" s="1"/>
  <c r="D25" i="4" s="1"/>
  <c r="AM23" i="14"/>
  <c r="AR23" i="14" s="1"/>
  <c r="AW23" i="14" s="1"/>
  <c r="BB23" i="14" s="1"/>
  <c r="BG23" i="14" s="1"/>
  <c r="BL23" i="14" s="1"/>
  <c r="W14" i="14"/>
  <c r="AB14" i="14" s="1"/>
  <c r="AG14" i="14" s="1"/>
  <c r="AL14" i="14" s="1"/>
  <c r="AQ14" i="14" s="1"/>
  <c r="AV14" i="14" s="1"/>
  <c r="BA14" i="14" s="1"/>
  <c r="BF14" i="14" s="1"/>
  <c r="BK14" i="14" s="1"/>
  <c r="AJ11" i="14"/>
  <c r="AO11" i="14" s="1"/>
  <c r="AT11" i="14" s="1"/>
  <c r="AY11" i="14" s="1"/>
  <c r="BD11" i="14" s="1"/>
  <c r="BI11" i="14" s="1"/>
  <c r="BN11" i="14" s="1"/>
  <c r="BS11" i="14" s="1"/>
  <c r="G11" i="14" s="1"/>
  <c r="BI6" i="14"/>
  <c r="BN6" i="14" s="1"/>
  <c r="BS6" i="14" s="1"/>
  <c r="G6" i="14" s="1"/>
  <c r="AE5" i="13"/>
  <c r="AB8" i="13"/>
  <c r="AG8" i="13" s="1"/>
  <c r="AL8" i="13" s="1"/>
  <c r="AQ8" i="13" s="1"/>
  <c r="AV8" i="13" s="1"/>
  <c r="BA8" i="13" s="1"/>
  <c r="BF8" i="13" s="1"/>
  <c r="BK8" i="13" s="1"/>
  <c r="AT6" i="13"/>
  <c r="AY6" i="13" s="1"/>
  <c r="BD6" i="13" s="1"/>
  <c r="BI6" i="13" s="1"/>
  <c r="BN6" i="13" s="1"/>
  <c r="BS6" i="13" s="1"/>
  <c r="G6" i="13" s="1"/>
  <c r="S19" i="12"/>
  <c r="X19" i="12" s="1"/>
  <c r="AC19" i="12" s="1"/>
  <c r="AH19" i="12" s="1"/>
  <c r="AM19" i="12" s="1"/>
  <c r="AR19" i="12" s="1"/>
  <c r="AW19" i="12" s="1"/>
  <c r="BB19" i="12" s="1"/>
  <c r="BG19" i="12" s="1"/>
  <c r="BL19" i="12" s="1"/>
  <c r="BQ19" i="12" s="1"/>
  <c r="E33" i="4" s="1"/>
  <c r="R18" i="11"/>
  <c r="W18" i="11" s="1"/>
  <c r="AB18" i="11" s="1"/>
  <c r="AG18" i="11" s="1"/>
  <c r="AL18" i="11" s="1"/>
  <c r="AQ18" i="11" s="1"/>
  <c r="AV18" i="11" s="1"/>
  <c r="BA18" i="11" s="1"/>
  <c r="BF18" i="11" s="1"/>
  <c r="BK18" i="11" s="1"/>
  <c r="C46" i="22"/>
  <c r="AC18" i="11"/>
  <c r="AH18" i="11" s="1"/>
  <c r="AM18" i="11" s="1"/>
  <c r="AR18" i="11" s="1"/>
  <c r="AW18" i="11" s="1"/>
  <c r="BB18" i="11" s="1"/>
  <c r="BG18" i="11" s="1"/>
  <c r="BL18" i="11" s="1"/>
  <c r="BQ18" i="11" s="1"/>
  <c r="E15" i="4" s="1"/>
  <c r="U5" i="11"/>
  <c r="U6" i="11" s="1"/>
  <c r="Z4" i="11"/>
  <c r="P5" i="11"/>
  <c r="P6" i="11" s="1"/>
  <c r="S9" i="9"/>
  <c r="X9" i="9" s="1"/>
  <c r="AC9" i="9" s="1"/>
  <c r="AH9" i="9" s="1"/>
  <c r="AM9" i="9" s="1"/>
  <c r="AR9" i="9" s="1"/>
  <c r="AW9" i="9" s="1"/>
  <c r="BB9" i="9" s="1"/>
  <c r="BG9" i="9" s="1"/>
  <c r="BL9" i="9" s="1"/>
  <c r="BQ9" i="9" s="1"/>
  <c r="E24" i="4" s="1"/>
  <c r="U8" i="9"/>
  <c r="AY25" i="8"/>
  <c r="BD25" i="8" s="1"/>
  <c r="BI25" i="8" s="1"/>
  <c r="BN25" i="8" s="1"/>
  <c r="BS25" i="8" s="1"/>
  <c r="G25" i="8" s="1"/>
  <c r="BI27" i="8"/>
  <c r="BN27" i="8" s="1"/>
  <c r="BS27" i="8" s="1"/>
  <c r="G27" i="8" s="1"/>
  <c r="AJ4" i="7"/>
  <c r="R36" i="2"/>
  <c r="W36" i="2" s="1"/>
  <c r="AB36" i="2" s="1"/>
  <c r="AG36" i="2" s="1"/>
  <c r="AL36" i="2" s="1"/>
  <c r="AQ36" i="2" s="1"/>
  <c r="AV36" i="2" s="1"/>
  <c r="BA36" i="2" s="1"/>
  <c r="BF36" i="2" s="1"/>
  <c r="BK36" i="2" s="1"/>
  <c r="BP36" i="2" s="1"/>
  <c r="D31" i="4" s="1"/>
  <c r="T27" i="2"/>
  <c r="Y27" i="2" s="1"/>
  <c r="AD27" i="2" s="1"/>
  <c r="AI27" i="2" s="1"/>
  <c r="AN27" i="2" s="1"/>
  <c r="AS27" i="2" s="1"/>
  <c r="AX27" i="2" s="1"/>
  <c r="BC27" i="2" s="1"/>
  <c r="BH27" i="2" s="1"/>
  <c r="BM27" i="2" s="1"/>
  <c r="BR27" i="2" s="1"/>
  <c r="F14" i="4" s="1"/>
  <c r="Z5" i="2"/>
  <c r="AE3" i="2"/>
  <c r="U5" i="2"/>
  <c r="R27" i="2"/>
  <c r="W27" i="2" s="1"/>
  <c r="AB27" i="2" s="1"/>
  <c r="AG27" i="2" s="1"/>
  <c r="AL27" i="2" s="1"/>
  <c r="AQ27" i="2" s="1"/>
  <c r="AV27" i="2" s="1"/>
  <c r="BA27" i="2" s="1"/>
  <c r="BF27" i="2" s="1"/>
  <c r="BK27" i="2" s="1"/>
  <c r="BP27" i="2" s="1"/>
  <c r="D14" i="4" s="1"/>
  <c r="AE9" i="2"/>
  <c r="Z10" i="2"/>
  <c r="Z11" i="2" s="1"/>
  <c r="U13" i="2"/>
  <c r="F6" i="2"/>
  <c r="I54" i="4" s="1"/>
  <c r="C52" i="22" s="1"/>
  <c r="F31" i="16"/>
  <c r="P31" i="16" s="1"/>
  <c r="BN35" i="16"/>
  <c r="BS35" i="16" s="1"/>
  <c r="G35" i="16" s="1"/>
  <c r="Z4" i="12" l="1"/>
  <c r="C64" i="4"/>
  <c r="C63" i="4"/>
  <c r="BP46" i="16"/>
  <c r="D36" i="4" s="1"/>
  <c r="K55" i="4"/>
  <c r="H55" i="4"/>
  <c r="Z8" i="6"/>
  <c r="Z9" i="6" s="1"/>
  <c r="K68" i="4"/>
  <c r="AE11" i="18"/>
  <c r="AE5" i="14"/>
  <c r="AJ5" i="14" s="1"/>
  <c r="AJ13" i="14" s="1"/>
  <c r="H56" i="4"/>
  <c r="D56" i="22" s="1"/>
  <c r="E56" i="22" s="1"/>
  <c r="AE15" i="15"/>
  <c r="AE17" i="15" s="1"/>
  <c r="F14" i="14"/>
  <c r="I16" i="4" s="1"/>
  <c r="C12" i="22" s="1"/>
  <c r="A72" i="4"/>
  <c r="J72" i="4"/>
  <c r="AE4" i="20"/>
  <c r="Z12" i="20"/>
  <c r="AE4" i="12"/>
  <c r="Z8" i="12"/>
  <c r="U34" i="21"/>
  <c r="U35" i="21" s="1"/>
  <c r="AE4" i="21"/>
  <c r="Z12" i="21"/>
  <c r="U11" i="18"/>
  <c r="Z11" i="18"/>
  <c r="AE15" i="18"/>
  <c r="Z18" i="18"/>
  <c r="Z22" i="5"/>
  <c r="AE22" i="5" s="1"/>
  <c r="AJ22" i="5" s="1"/>
  <c r="AO22" i="5" s="1"/>
  <c r="AT22" i="5" s="1"/>
  <c r="AY22" i="5" s="1"/>
  <c r="BD22" i="5" s="1"/>
  <c r="BI22" i="5" s="1"/>
  <c r="BN22" i="5" s="1"/>
  <c r="BS22" i="5" s="1"/>
  <c r="U28" i="5"/>
  <c r="Z18" i="5"/>
  <c r="AE4" i="9"/>
  <c r="U67" i="14"/>
  <c r="U68" i="14" s="1"/>
  <c r="AE71" i="14"/>
  <c r="Z80" i="14"/>
  <c r="AE19" i="15"/>
  <c r="Z78" i="15"/>
  <c r="U83" i="15"/>
  <c r="U84" i="15" s="1"/>
  <c r="Z53" i="15"/>
  <c r="U60" i="15"/>
  <c r="U61" i="15" s="1"/>
  <c r="Z44" i="15"/>
  <c r="U49" i="15"/>
  <c r="U50" i="15" s="1"/>
  <c r="Z65" i="15"/>
  <c r="AE65" i="15" s="1"/>
  <c r="AJ65" i="15" s="1"/>
  <c r="AO65" i="15" s="1"/>
  <c r="AT65" i="15" s="1"/>
  <c r="U74" i="15"/>
  <c r="U75" i="15" s="1"/>
  <c r="AE24" i="15"/>
  <c r="Z26" i="15"/>
  <c r="Z34" i="16"/>
  <c r="Z4" i="16"/>
  <c r="AE25" i="16"/>
  <c r="Z30" i="16"/>
  <c r="Z31" i="16" s="1"/>
  <c r="AE11" i="15"/>
  <c r="Z13" i="15"/>
  <c r="AE5" i="15"/>
  <c r="Z7" i="15"/>
  <c r="Z8" i="15" s="1"/>
  <c r="AO35" i="15"/>
  <c r="AJ47" i="15"/>
  <c r="AT17" i="18"/>
  <c r="AT66" i="14"/>
  <c r="Z12" i="12"/>
  <c r="Z18" i="12" s="1"/>
  <c r="Z19" i="12" s="1"/>
  <c r="U18" i="12"/>
  <c r="U19" i="12" s="1"/>
  <c r="U25" i="11"/>
  <c r="U26" i="11" s="1"/>
  <c r="Z9" i="11"/>
  <c r="U17" i="11"/>
  <c r="U46" i="16"/>
  <c r="AE13" i="17"/>
  <c r="AJ13" i="17"/>
  <c r="U33" i="17"/>
  <c r="AJ29" i="17"/>
  <c r="AO29" i="17" s="1"/>
  <c r="AT29" i="17" s="1"/>
  <c r="AY29" i="17" s="1"/>
  <c r="BD29" i="17" s="1"/>
  <c r="BI29" i="17" s="1"/>
  <c r="BN29" i="17" s="1"/>
  <c r="BS29" i="17" s="1"/>
  <c r="G29" i="17" s="1"/>
  <c r="Z43" i="14"/>
  <c r="D54" i="22"/>
  <c r="Z17" i="17"/>
  <c r="Z32" i="17" s="1"/>
  <c r="F81" i="14"/>
  <c r="I25" i="4" s="1"/>
  <c r="C21" i="22" s="1"/>
  <c r="Z30" i="14"/>
  <c r="Z39" i="14" s="1"/>
  <c r="Z4" i="13"/>
  <c r="AJ10" i="11"/>
  <c r="AO10" i="11" s="1"/>
  <c r="AT10" i="11" s="1"/>
  <c r="AY10" i="11" s="1"/>
  <c r="BD10" i="11" s="1"/>
  <c r="BI10" i="11" s="1"/>
  <c r="BN10" i="11" s="1"/>
  <c r="BS10" i="11" s="1"/>
  <c r="G10" i="11" s="1"/>
  <c r="C58" i="22"/>
  <c r="BI7" i="20"/>
  <c r="D29" i="22"/>
  <c r="Z21" i="11"/>
  <c r="AE21" i="21"/>
  <c r="AE28" i="16"/>
  <c r="AE56" i="15"/>
  <c r="AE45" i="15"/>
  <c r="Z30" i="15"/>
  <c r="Z40" i="15" s="1"/>
  <c r="U41" i="15"/>
  <c r="AE66" i="15"/>
  <c r="AE63" i="14"/>
  <c r="AE72" i="14"/>
  <c r="AE5" i="12"/>
  <c r="AJ11" i="11"/>
  <c r="AE5" i="9"/>
  <c r="AE8" i="8"/>
  <c r="AE5" i="7"/>
  <c r="AE5" i="6"/>
  <c r="AE23" i="5"/>
  <c r="Z13" i="19"/>
  <c r="Z25" i="19" s="1"/>
  <c r="U26" i="19"/>
  <c r="Z4" i="19"/>
  <c r="Z9" i="19" s="1"/>
  <c r="U10" i="19"/>
  <c r="K26" i="4"/>
  <c r="H26" i="4"/>
  <c r="D22" i="22" s="1"/>
  <c r="E22" i="22" s="1"/>
  <c r="K43" i="4"/>
  <c r="E46" i="4"/>
  <c r="I46" i="4"/>
  <c r="C44" i="22" s="1"/>
  <c r="H20" i="4"/>
  <c r="D16" i="22" s="1"/>
  <c r="E16" i="22" s="1"/>
  <c r="E8" i="13"/>
  <c r="G3" i="7"/>
  <c r="E6" i="7"/>
  <c r="U27" i="2"/>
  <c r="U36" i="2"/>
  <c r="H45" i="4"/>
  <c r="D43" i="22" s="1"/>
  <c r="P75" i="15"/>
  <c r="Z5" i="8"/>
  <c r="K50" i="4"/>
  <c r="H50" i="4"/>
  <c r="D48" i="22" s="1"/>
  <c r="P46" i="16"/>
  <c r="BP31" i="16"/>
  <c r="K59" i="4"/>
  <c r="K54" i="4"/>
  <c r="H54" i="4"/>
  <c r="D52" i="22" s="1"/>
  <c r="E52" i="22" s="1"/>
  <c r="K40" i="4"/>
  <c r="BP8" i="13"/>
  <c r="D42" i="4" s="1"/>
  <c r="C54" i="22"/>
  <c r="C20" i="22"/>
  <c r="E53" i="22"/>
  <c r="E37" i="22"/>
  <c r="BQ23" i="14"/>
  <c r="E59" i="4" s="1"/>
  <c r="H59" i="4" s="1"/>
  <c r="D61" i="22" s="1"/>
  <c r="E61" i="22" s="1"/>
  <c r="D55" i="22"/>
  <c r="E55" i="22" s="1"/>
  <c r="D15" i="4"/>
  <c r="H15" i="4" s="1"/>
  <c r="D11" i="22" s="1"/>
  <c r="BP18" i="11"/>
  <c r="BP61" i="15"/>
  <c r="D18" i="4" s="1"/>
  <c r="K18" i="4" s="1"/>
  <c r="BP14" i="14"/>
  <c r="D16" i="4" s="1"/>
  <c r="K16" i="4" s="1"/>
  <c r="D46" i="22"/>
  <c r="E46" i="22" s="1"/>
  <c r="BP15" i="2"/>
  <c r="D53" i="4" s="1"/>
  <c r="K53" i="4" s="1"/>
  <c r="BP12" i="18"/>
  <c r="D37" i="4" s="1"/>
  <c r="K37" i="4" s="1"/>
  <c r="BQ89" i="14"/>
  <c r="BQ18" i="21"/>
  <c r="E68" i="4" s="1"/>
  <c r="H68" i="4" s="1"/>
  <c r="D64" i="22" s="1"/>
  <c r="E64" i="22" s="1"/>
  <c r="BQ6" i="11"/>
  <c r="E57" i="4" s="1"/>
  <c r="H57" i="4" s="1"/>
  <c r="D57" i="22" s="1"/>
  <c r="E57" i="22" s="1"/>
  <c r="BQ84" i="15"/>
  <c r="E35" i="4" s="1"/>
  <c r="H35" i="4" s="1"/>
  <c r="D32" i="22" s="1"/>
  <c r="C40" i="22"/>
  <c r="BQ68" i="14"/>
  <c r="E34" i="4" s="1"/>
  <c r="H34" i="4" s="1"/>
  <c r="D31" i="22" s="1"/>
  <c r="E31" i="22" s="1"/>
  <c r="G11" i="21"/>
  <c r="BR26" i="19"/>
  <c r="F12" i="4" s="1"/>
  <c r="BQ26" i="19"/>
  <c r="E12" i="4" s="1"/>
  <c r="BP26" i="19"/>
  <c r="D12" i="4" s="1"/>
  <c r="BQ40" i="14"/>
  <c r="E17" i="4" s="1"/>
  <c r="AI59" i="14"/>
  <c r="AN59" i="14" s="1"/>
  <c r="AS59" i="14" s="1"/>
  <c r="AX59" i="14" s="1"/>
  <c r="BC59" i="14" s="1"/>
  <c r="BH59" i="14" s="1"/>
  <c r="BM59" i="14" s="1"/>
  <c r="K19" i="4"/>
  <c r="H19" i="4"/>
  <c r="D15" i="22" s="1"/>
  <c r="K10" i="4"/>
  <c r="K24" i="4"/>
  <c r="K33" i="4"/>
  <c r="H33" i="4"/>
  <c r="D30" i="22" s="1"/>
  <c r="E30" i="22" s="1"/>
  <c r="P35" i="21"/>
  <c r="P61" i="15"/>
  <c r="D62" i="22"/>
  <c r="E62" i="22" s="1"/>
  <c r="P19" i="12"/>
  <c r="H52" i="4"/>
  <c r="D50" i="22" s="1"/>
  <c r="E50" i="22" s="1"/>
  <c r="K52" i="4"/>
  <c r="P36" i="2"/>
  <c r="P29" i="8"/>
  <c r="H10" i="4"/>
  <c r="D6" i="22" s="1"/>
  <c r="E6" i="22" s="1"/>
  <c r="Z17" i="14"/>
  <c r="AE17" i="14" s="1"/>
  <c r="U18" i="14"/>
  <c r="K17" i="4"/>
  <c r="H41" i="4"/>
  <c r="D38" i="22" s="1"/>
  <c r="K41" i="4"/>
  <c r="K44" i="4"/>
  <c r="K31" i="4"/>
  <c r="K14" i="4"/>
  <c r="K38" i="4"/>
  <c r="K21" i="4"/>
  <c r="H44" i="4"/>
  <c r="D41" i="22" s="1"/>
  <c r="E41" i="22" s="1"/>
  <c r="I22" i="4"/>
  <c r="C18" i="22" s="1"/>
  <c r="P26" i="19"/>
  <c r="I38" i="4"/>
  <c r="C35" i="22" s="1"/>
  <c r="I36" i="4"/>
  <c r="C33" i="22" s="1"/>
  <c r="I18" i="4"/>
  <c r="C14" i="22" s="1"/>
  <c r="P50" i="15"/>
  <c r="P41" i="15"/>
  <c r="P8" i="15"/>
  <c r="U8" i="15"/>
  <c r="P84" i="15"/>
  <c r="I35" i="4"/>
  <c r="C32" i="22" s="1"/>
  <c r="I28" i="4"/>
  <c r="C24" i="22" s="1"/>
  <c r="P40" i="14"/>
  <c r="P9" i="9"/>
  <c r="U29" i="8"/>
  <c r="P9" i="6"/>
  <c r="U9" i="6"/>
  <c r="P27" i="2"/>
  <c r="U31" i="16"/>
  <c r="AJ5" i="13"/>
  <c r="AO5" i="13" s="1"/>
  <c r="AT5" i="13" s="1"/>
  <c r="AY5" i="13" s="1"/>
  <c r="BD5" i="13" s="1"/>
  <c r="BI5" i="13" s="1"/>
  <c r="BN5" i="13" s="1"/>
  <c r="BS5" i="13" s="1"/>
  <c r="AJ4" i="10"/>
  <c r="AE5" i="10"/>
  <c r="AE6" i="10" s="1"/>
  <c r="K22" i="4"/>
  <c r="H22" i="4"/>
  <c r="D18" i="22" s="1"/>
  <c r="H29" i="4"/>
  <c r="D25" i="22" s="1"/>
  <c r="K29" i="4"/>
  <c r="AJ16" i="21"/>
  <c r="AE17" i="21"/>
  <c r="AE18" i="21" s="1"/>
  <c r="H38" i="4"/>
  <c r="D35" i="22" s="1"/>
  <c r="AJ6" i="19"/>
  <c r="AJ4" i="18"/>
  <c r="AJ11" i="18" s="1"/>
  <c r="P33" i="17"/>
  <c r="AJ26" i="16"/>
  <c r="H8" i="4"/>
  <c r="D4" i="22" s="1"/>
  <c r="E4" i="22" s="1"/>
  <c r="K8" i="4"/>
  <c r="AE81" i="15"/>
  <c r="K28" i="4"/>
  <c r="H28" i="4"/>
  <c r="D24" i="22" s="1"/>
  <c r="AO54" i="15"/>
  <c r="AT54" i="15" s="1"/>
  <c r="AY54" i="15" s="1"/>
  <c r="H27" i="4"/>
  <c r="D23" i="22" s="1"/>
  <c r="E23" i="22" s="1"/>
  <c r="BI33" i="15"/>
  <c r="AE25" i="15"/>
  <c r="P68" i="14"/>
  <c r="U59" i="14"/>
  <c r="H25" i="4"/>
  <c r="D21" i="22" s="1"/>
  <c r="K25" i="4"/>
  <c r="P59" i="14"/>
  <c r="U40" i="14"/>
  <c r="AJ21" i="14"/>
  <c r="AE4" i="11"/>
  <c r="Z5" i="11"/>
  <c r="Z6" i="11" s="1"/>
  <c r="Z8" i="9"/>
  <c r="U9" i="9"/>
  <c r="AO4" i="7"/>
  <c r="H24" i="4"/>
  <c r="D20" i="22" s="1"/>
  <c r="H32" i="4"/>
  <c r="D28" i="22" s="1"/>
  <c r="K32" i="4"/>
  <c r="K7" i="4"/>
  <c r="H31" i="4"/>
  <c r="D27" i="22" s="1"/>
  <c r="E27" i="22" s="1"/>
  <c r="Z13" i="2"/>
  <c r="U14" i="2"/>
  <c r="U15" i="2" s="1"/>
  <c r="H14" i="4"/>
  <c r="D10" i="22" s="1"/>
  <c r="E10" i="22" s="1"/>
  <c r="AJ9" i="2"/>
  <c r="AE10" i="2"/>
  <c r="AE11" i="2" s="1"/>
  <c r="AJ3" i="2"/>
  <c r="AE5" i="2"/>
  <c r="AE6" i="2" s="1"/>
  <c r="K27" i="4"/>
  <c r="Z6" i="2"/>
  <c r="P6" i="2"/>
  <c r="U6" i="2"/>
  <c r="AY65" i="15" l="1"/>
  <c r="BD65" i="15" s="1"/>
  <c r="BI65" i="15" s="1"/>
  <c r="BN65" i="15" s="1"/>
  <c r="BS65" i="15" s="1"/>
  <c r="G65" i="15" s="1"/>
  <c r="AE4" i="16"/>
  <c r="AJ4" i="16" s="1"/>
  <c r="K36" i="4"/>
  <c r="H36" i="4"/>
  <c r="D33" i="22" s="1"/>
  <c r="E33" i="22" s="1"/>
  <c r="AE8" i="6"/>
  <c r="AE9" i="6" s="1"/>
  <c r="AE12" i="12"/>
  <c r="AJ12" i="12" s="1"/>
  <c r="AJ18" i="12" s="1"/>
  <c r="AJ19" i="12" s="1"/>
  <c r="AE13" i="14"/>
  <c r="AE14" i="14" s="1"/>
  <c r="AJ15" i="15"/>
  <c r="AJ17" i="15" s="1"/>
  <c r="Z45" i="16"/>
  <c r="Z46" i="16" s="1"/>
  <c r="U14" i="14"/>
  <c r="Z14" i="14"/>
  <c r="P14" i="14"/>
  <c r="AE74" i="15"/>
  <c r="AE75" i="15" s="1"/>
  <c r="Z28" i="5"/>
  <c r="AE5" i="8"/>
  <c r="Z28" i="8"/>
  <c r="Z29" i="8" s="1"/>
  <c r="AJ4" i="12"/>
  <c r="AE8" i="12"/>
  <c r="AJ4" i="20"/>
  <c r="AE12" i="20"/>
  <c r="AJ4" i="21"/>
  <c r="AE12" i="21"/>
  <c r="Z34" i="21"/>
  <c r="Z35" i="21" s="1"/>
  <c r="AE34" i="16"/>
  <c r="AE45" i="16" s="1"/>
  <c r="AE46" i="16" s="1"/>
  <c r="AE4" i="13"/>
  <c r="AE7" i="13" s="1"/>
  <c r="Z7" i="13"/>
  <c r="AE18" i="18"/>
  <c r="AJ15" i="18"/>
  <c r="AE18" i="5"/>
  <c r="AJ4" i="9"/>
  <c r="AO5" i="14"/>
  <c r="AO13" i="14" s="1"/>
  <c r="AJ71" i="14"/>
  <c r="AE80" i="14"/>
  <c r="AE43" i="14"/>
  <c r="AE58" i="14" s="1"/>
  <c r="Z58" i="14"/>
  <c r="Z59" i="14" s="1"/>
  <c r="Z67" i="14"/>
  <c r="Z68" i="14" s="1"/>
  <c r="AJ24" i="15"/>
  <c r="AE26" i="15"/>
  <c r="AE44" i="15"/>
  <c r="Z49" i="15"/>
  <c r="Z50" i="15" s="1"/>
  <c r="AE78" i="15"/>
  <c r="Z83" i="15"/>
  <c r="Z84" i="15" s="1"/>
  <c r="AE53" i="15"/>
  <c r="Z60" i="15"/>
  <c r="Z61" i="15" s="1"/>
  <c r="AJ19" i="15"/>
  <c r="Z74" i="15"/>
  <c r="Z75" i="15" s="1"/>
  <c r="AJ25" i="16"/>
  <c r="AE30" i="16"/>
  <c r="AE31" i="16" s="1"/>
  <c r="AJ11" i="15"/>
  <c r="AE13" i="15"/>
  <c r="AJ5" i="15"/>
  <c r="AE7" i="15"/>
  <c r="AE8" i="15" s="1"/>
  <c r="AT35" i="15"/>
  <c r="AO47" i="15"/>
  <c r="AE17" i="17"/>
  <c r="AE32" i="17" s="1"/>
  <c r="AE33" i="17" s="1"/>
  <c r="Z33" i="17"/>
  <c r="AY17" i="18"/>
  <c r="AY66" i="14"/>
  <c r="Z25" i="11"/>
  <c r="Z26" i="11" s="1"/>
  <c r="AE9" i="11"/>
  <c r="Z17" i="11"/>
  <c r="AO13" i="17"/>
  <c r="AJ22" i="14"/>
  <c r="AO21" i="14"/>
  <c r="AO22" i="14" s="1"/>
  <c r="E54" i="22"/>
  <c r="E21" i="22"/>
  <c r="P81" i="14"/>
  <c r="U81" i="14"/>
  <c r="AE30" i="14"/>
  <c r="AE21" i="11"/>
  <c r="BN7" i="20"/>
  <c r="AJ21" i="21"/>
  <c r="E12" i="18"/>
  <c r="F3" i="18"/>
  <c r="G3" i="18" s="1"/>
  <c r="AJ28" i="16"/>
  <c r="AJ56" i="15"/>
  <c r="AJ45" i="15"/>
  <c r="AE30" i="15"/>
  <c r="AE40" i="15" s="1"/>
  <c r="Z41" i="15"/>
  <c r="AJ66" i="15"/>
  <c r="AJ74" i="15" s="1"/>
  <c r="AJ63" i="14"/>
  <c r="AJ72" i="14"/>
  <c r="AJ5" i="12"/>
  <c r="AO11" i="11"/>
  <c r="AJ5" i="9"/>
  <c r="AJ8" i="8"/>
  <c r="AJ5" i="7"/>
  <c r="AJ5" i="6"/>
  <c r="AJ23" i="5"/>
  <c r="AE28" i="5"/>
  <c r="AE4" i="19"/>
  <c r="AE9" i="19" s="1"/>
  <c r="Z10" i="19"/>
  <c r="Z26" i="19"/>
  <c r="AE13" i="19"/>
  <c r="AE25" i="19" s="1"/>
  <c r="F23" i="15"/>
  <c r="G23" i="15" s="1"/>
  <c r="E27" i="15"/>
  <c r="E43" i="4"/>
  <c r="H43" i="4" s="1"/>
  <c r="D40" i="22" s="1"/>
  <c r="E40" i="22" s="1"/>
  <c r="D46" i="4"/>
  <c r="H46" i="4" s="1"/>
  <c r="D44" i="22" s="1"/>
  <c r="E44" i="22" s="1"/>
  <c r="E19" i="18"/>
  <c r="F14" i="18"/>
  <c r="G14" i="18" s="1"/>
  <c r="K42" i="4"/>
  <c r="H42" i="4"/>
  <c r="D39" i="22" s="1"/>
  <c r="F3" i="13"/>
  <c r="F3" i="12"/>
  <c r="G3" i="12" s="1"/>
  <c r="E9" i="12"/>
  <c r="F6" i="7"/>
  <c r="G22" i="5"/>
  <c r="Z27" i="2"/>
  <c r="Z36" i="2"/>
  <c r="D63" i="22"/>
  <c r="E63" i="22" s="1"/>
  <c r="E35" i="22"/>
  <c r="U19" i="14"/>
  <c r="Z18" i="14"/>
  <c r="Z19" i="14" s="1"/>
  <c r="H18" i="4"/>
  <c r="D14" i="22" s="1"/>
  <c r="E14" i="22" s="1"/>
  <c r="E24" i="22"/>
  <c r="E32" i="22"/>
  <c r="H37" i="4"/>
  <c r="D34" i="22" s="1"/>
  <c r="E20" i="22"/>
  <c r="E18" i="22"/>
  <c r="K15" i="4"/>
  <c r="G5" i="13"/>
  <c r="H53" i="4"/>
  <c r="D51" i="22" s="1"/>
  <c r="E51" i="22" s="1"/>
  <c r="K12" i="4"/>
  <c r="H12" i="4"/>
  <c r="D8" i="22" s="1"/>
  <c r="E8" i="22" s="1"/>
  <c r="H17" i="4"/>
  <c r="D13" i="22" s="1"/>
  <c r="E13" i="22" s="1"/>
  <c r="BR59" i="14"/>
  <c r="F11" i="4" s="1"/>
  <c r="AJ17" i="14"/>
  <c r="AE18" i="14"/>
  <c r="AE19" i="14" s="1"/>
  <c r="AO4" i="10"/>
  <c r="AJ5" i="10"/>
  <c r="AJ6" i="10" s="1"/>
  <c r="AJ17" i="21"/>
  <c r="AJ18" i="21" s="1"/>
  <c r="AO16" i="21"/>
  <c r="AO6" i="19"/>
  <c r="AO4" i="18"/>
  <c r="AO11" i="18" s="1"/>
  <c r="AO26" i="16"/>
  <c r="AJ81" i="15"/>
  <c r="BD54" i="15"/>
  <c r="BN33" i="15"/>
  <c r="BS33" i="15" s="1"/>
  <c r="AJ25" i="15"/>
  <c r="Z40" i="14"/>
  <c r="Z81" i="14"/>
  <c r="AE5" i="11"/>
  <c r="AE6" i="11" s="1"/>
  <c r="AJ4" i="11"/>
  <c r="AE8" i="9"/>
  <c r="Z9" i="9"/>
  <c r="AT4" i="7"/>
  <c r="AJ10" i="2"/>
  <c r="AJ11" i="2" s="1"/>
  <c r="AO9" i="2"/>
  <c r="AO3" i="2"/>
  <c r="AJ5" i="2"/>
  <c r="AJ6" i="2" s="1"/>
  <c r="AE13" i="2"/>
  <c r="Z14" i="2"/>
  <c r="Z15" i="2" s="1"/>
  <c r="AE18" i="12" l="1"/>
  <c r="AE19" i="12" s="1"/>
  <c r="AO12" i="12"/>
  <c r="AO18" i="12" s="1"/>
  <c r="AO19" i="12" s="1"/>
  <c r="AO15" i="15"/>
  <c r="AO17" i="15" s="1"/>
  <c r="AJ8" i="6"/>
  <c r="AJ9" i="6" s="1"/>
  <c r="AJ4" i="13"/>
  <c r="AJ7" i="13" s="1"/>
  <c r="AJ17" i="17"/>
  <c r="AJ32" i="17" s="1"/>
  <c r="AJ33" i="17" s="1"/>
  <c r="AJ34" i="16"/>
  <c r="AJ45" i="16" s="1"/>
  <c r="AJ46" i="16" s="1"/>
  <c r="AO4" i="20"/>
  <c r="AJ12" i="20"/>
  <c r="AT5" i="14"/>
  <c r="AT13" i="14" s="1"/>
  <c r="AO4" i="12"/>
  <c r="AJ8" i="12"/>
  <c r="AJ5" i="8"/>
  <c r="AE28" i="8"/>
  <c r="AE29" i="8" s="1"/>
  <c r="AE34" i="21"/>
  <c r="AE35" i="21" s="1"/>
  <c r="AO4" i="21"/>
  <c r="AJ12" i="21"/>
  <c r="F8" i="13"/>
  <c r="U8" i="13" s="1"/>
  <c r="G3" i="13"/>
  <c r="F12" i="18"/>
  <c r="I37" i="4" s="1"/>
  <c r="C34" i="22" s="1"/>
  <c r="E34" i="22" s="1"/>
  <c r="AJ18" i="18"/>
  <c r="AO15" i="18"/>
  <c r="AJ18" i="5"/>
  <c r="AO4" i="9"/>
  <c r="AE67" i="14"/>
  <c r="AE68" i="14" s="1"/>
  <c r="AO71" i="14"/>
  <c r="AJ80" i="14"/>
  <c r="AJ30" i="14"/>
  <c r="AJ39" i="14" s="1"/>
  <c r="AE39" i="14"/>
  <c r="AE40" i="14" s="1"/>
  <c r="AJ53" i="15"/>
  <c r="AE60" i="15"/>
  <c r="AE61" i="15" s="1"/>
  <c r="AJ44" i="15"/>
  <c r="AE49" i="15"/>
  <c r="AE50" i="15" s="1"/>
  <c r="AO19" i="15"/>
  <c r="AJ78" i="15"/>
  <c r="AE83" i="15"/>
  <c r="AE84" i="15" s="1"/>
  <c r="AO24" i="15"/>
  <c r="AJ26" i="15"/>
  <c r="AO25" i="16"/>
  <c r="AJ30" i="16"/>
  <c r="AJ31" i="16" s="1"/>
  <c r="AO11" i="15"/>
  <c r="AJ13" i="15"/>
  <c r="AO5" i="15"/>
  <c r="AJ7" i="15"/>
  <c r="AJ8" i="15" s="1"/>
  <c r="AY35" i="15"/>
  <c r="AT47" i="15"/>
  <c r="BD17" i="18"/>
  <c r="BD66" i="14"/>
  <c r="AE25" i="11"/>
  <c r="AE26" i="11" s="1"/>
  <c r="AJ9" i="11"/>
  <c r="AE17" i="11"/>
  <c r="AT13" i="17"/>
  <c r="AE59" i="14"/>
  <c r="AJ43" i="14"/>
  <c r="AJ58" i="14" s="1"/>
  <c r="AO5" i="12"/>
  <c r="K46" i="4"/>
  <c r="BS7" i="20"/>
  <c r="AO21" i="21"/>
  <c r="AO28" i="16"/>
  <c r="AO4" i="16"/>
  <c r="AO56" i="15"/>
  <c r="AO45" i="15"/>
  <c r="AJ30" i="15"/>
  <c r="AJ40" i="15" s="1"/>
  <c r="AE41" i="15"/>
  <c r="AO66" i="15"/>
  <c r="AO74" i="15" s="1"/>
  <c r="AJ75" i="15"/>
  <c r="AO63" i="14"/>
  <c r="AO72" i="14"/>
  <c r="AJ14" i="14"/>
  <c r="AT11" i="11"/>
  <c r="AO5" i="9"/>
  <c r="AO8" i="8"/>
  <c r="AO5" i="7"/>
  <c r="AO5" i="6"/>
  <c r="AO23" i="5"/>
  <c r="AJ28" i="5"/>
  <c r="AE26" i="19"/>
  <c r="AJ13" i="19"/>
  <c r="AJ25" i="19" s="1"/>
  <c r="AJ4" i="19"/>
  <c r="AJ9" i="19" s="1"/>
  <c r="AE10" i="19"/>
  <c r="F27" i="15"/>
  <c r="F19" i="18"/>
  <c r="F9" i="12"/>
  <c r="Z6" i="7"/>
  <c r="U6" i="7"/>
  <c r="AE6" i="7"/>
  <c r="P6" i="7"/>
  <c r="C29" i="22"/>
  <c r="E29" i="22" s="1"/>
  <c r="AJ6" i="7"/>
  <c r="AE36" i="2"/>
  <c r="AE27" i="2"/>
  <c r="E58" i="22"/>
  <c r="G33" i="15"/>
  <c r="H11" i="4"/>
  <c r="K11" i="4"/>
  <c r="AO17" i="14"/>
  <c r="AJ18" i="14"/>
  <c r="AJ19" i="14" s="1"/>
  <c r="AT4" i="10"/>
  <c r="AO5" i="10"/>
  <c r="AO6" i="10" s="1"/>
  <c r="AT16" i="21"/>
  <c r="AO17" i="21"/>
  <c r="AO18" i="21" s="1"/>
  <c r="AT6" i="19"/>
  <c r="AT4" i="18"/>
  <c r="AT11" i="18" s="1"/>
  <c r="AT26" i="16"/>
  <c r="AO81" i="15"/>
  <c r="BI54" i="15"/>
  <c r="AO25" i="15"/>
  <c r="AE81" i="14"/>
  <c r="AT21" i="14"/>
  <c r="AJ5" i="11"/>
  <c r="AJ6" i="11" s="1"/>
  <c r="AO4" i="11"/>
  <c r="AJ8" i="9"/>
  <c r="AE9" i="9"/>
  <c r="AY4" i="7"/>
  <c r="AJ13" i="2"/>
  <c r="AE14" i="2"/>
  <c r="AE15" i="2" s="1"/>
  <c r="AO5" i="2"/>
  <c r="AO6" i="2" s="1"/>
  <c r="AT3" i="2"/>
  <c r="AO10" i="2"/>
  <c r="AO11" i="2" s="1"/>
  <c r="AT9" i="2"/>
  <c r="AT12" i="12" l="1"/>
  <c r="AT18" i="12" s="1"/>
  <c r="AO34" i="16"/>
  <c r="AO45" i="16" s="1"/>
  <c r="AO46" i="16" s="1"/>
  <c r="AO17" i="17"/>
  <c r="AO32" i="17" s="1"/>
  <c r="AO33" i="17" s="1"/>
  <c r="AT15" i="15"/>
  <c r="AO4" i="13"/>
  <c r="AO7" i="13" s="1"/>
  <c r="AO8" i="13" s="1"/>
  <c r="AO8" i="6"/>
  <c r="AO9" i="6" s="1"/>
  <c r="AJ12" i="18"/>
  <c r="AE8" i="13"/>
  <c r="P8" i="13"/>
  <c r="Z8" i="13"/>
  <c r="I42" i="4"/>
  <c r="C39" i="22" s="1"/>
  <c r="E39" i="22" s="1"/>
  <c r="AJ8" i="13"/>
  <c r="AY5" i="14"/>
  <c r="AY13" i="14" s="1"/>
  <c r="AO30" i="14"/>
  <c r="AO39" i="14" s="1"/>
  <c r="P12" i="18"/>
  <c r="AE12" i="18"/>
  <c r="AO5" i="8"/>
  <c r="AJ28" i="8"/>
  <c r="AJ29" i="8" s="1"/>
  <c r="AO12" i="18"/>
  <c r="Z12" i="18"/>
  <c r="AT4" i="12"/>
  <c r="AO8" i="12"/>
  <c r="AO9" i="12" s="1"/>
  <c r="U12" i="18"/>
  <c r="AT4" i="20"/>
  <c r="AO12" i="20"/>
  <c r="AT4" i="21"/>
  <c r="AO12" i="21"/>
  <c r="AJ34" i="21"/>
  <c r="AJ35" i="21" s="1"/>
  <c r="AJ27" i="15"/>
  <c r="AO18" i="18"/>
  <c r="AO19" i="18" s="1"/>
  <c r="AT15" i="18"/>
  <c r="AO18" i="5"/>
  <c r="AT4" i="9"/>
  <c r="AT71" i="14"/>
  <c r="AO80" i="14"/>
  <c r="AJ67" i="14"/>
  <c r="AJ68" i="14" s="1"/>
  <c r="AO78" i="15"/>
  <c r="AJ83" i="15"/>
  <c r="AJ84" i="15" s="1"/>
  <c r="AO44" i="15"/>
  <c r="AJ49" i="15"/>
  <c r="AJ50" i="15" s="1"/>
  <c r="AT24" i="15"/>
  <c r="AO26" i="15"/>
  <c r="AO27" i="15" s="1"/>
  <c r="AT19" i="15"/>
  <c r="AO53" i="15"/>
  <c r="AJ60" i="15"/>
  <c r="AJ61" i="15" s="1"/>
  <c r="AT25" i="16"/>
  <c r="AO30" i="16"/>
  <c r="AO31" i="16" s="1"/>
  <c r="AO13" i="15"/>
  <c r="AT11" i="15"/>
  <c r="AT5" i="15"/>
  <c r="AO7" i="15"/>
  <c r="AO8" i="15" s="1"/>
  <c r="BD35" i="15"/>
  <c r="AY47" i="15"/>
  <c r="BI17" i="18"/>
  <c r="BI66" i="14"/>
  <c r="AO9" i="11"/>
  <c r="AJ17" i="11"/>
  <c r="AY13" i="17"/>
  <c r="AO43" i="14"/>
  <c r="AO58" i="14" s="1"/>
  <c r="AJ59" i="14"/>
  <c r="AT5" i="12"/>
  <c r="G7" i="20"/>
  <c r="AT21" i="21"/>
  <c r="AT28" i="16"/>
  <c r="AT4" i="16"/>
  <c r="AT56" i="15"/>
  <c r="AT45" i="15"/>
  <c r="AO30" i="15"/>
  <c r="AO40" i="15" s="1"/>
  <c r="AJ41" i="15"/>
  <c r="AT66" i="15"/>
  <c r="AT74" i="15" s="1"/>
  <c r="AO75" i="15"/>
  <c r="AT63" i="14"/>
  <c r="AT72" i="14"/>
  <c r="AO14" i="14"/>
  <c r="AY12" i="12"/>
  <c r="AY18" i="12" s="1"/>
  <c r="AT19" i="12"/>
  <c r="AY11" i="11"/>
  <c r="AT5" i="9"/>
  <c r="AT8" i="8"/>
  <c r="AT5" i="7"/>
  <c r="AO6" i="7"/>
  <c r="AT5" i="6"/>
  <c r="AT23" i="5"/>
  <c r="AO28" i="5"/>
  <c r="AO4" i="19"/>
  <c r="AO9" i="19" s="1"/>
  <c r="AJ10" i="19"/>
  <c r="AJ26" i="19"/>
  <c r="AO13" i="19"/>
  <c r="AO25" i="19" s="1"/>
  <c r="I45" i="4"/>
  <c r="C43" i="22" s="1"/>
  <c r="E43" i="22" s="1"/>
  <c r="U27" i="15"/>
  <c r="P27" i="15"/>
  <c r="Z27" i="15"/>
  <c r="AE27" i="15"/>
  <c r="U19" i="18"/>
  <c r="Z19" i="18"/>
  <c r="I50" i="4"/>
  <c r="C48" i="22" s="1"/>
  <c r="E48" i="22" s="1"/>
  <c r="AE19" i="18"/>
  <c r="AJ19" i="18"/>
  <c r="I41" i="4"/>
  <c r="C38" i="22" s="1"/>
  <c r="E38" i="22" s="1"/>
  <c r="P9" i="12"/>
  <c r="U9" i="12"/>
  <c r="Z9" i="12"/>
  <c r="AE9" i="12"/>
  <c r="AJ9" i="12"/>
  <c r="AO18" i="2"/>
  <c r="AJ27" i="2"/>
  <c r="AO30" i="2"/>
  <c r="AO35" i="2" s="1"/>
  <c r="AJ36" i="2"/>
  <c r="D7" i="22"/>
  <c r="E7" i="22" s="1"/>
  <c r="AO18" i="14"/>
  <c r="AO19" i="14" s="1"/>
  <c r="AT17" i="14"/>
  <c r="AY4" i="10"/>
  <c r="AT5" i="10"/>
  <c r="AT6" i="10" s="1"/>
  <c r="AT17" i="21"/>
  <c r="AT18" i="21" s="1"/>
  <c r="AY16" i="21"/>
  <c r="AY6" i="19"/>
  <c r="AY4" i="18"/>
  <c r="AY11" i="18" s="1"/>
  <c r="AT12" i="18"/>
  <c r="AY26" i="16"/>
  <c r="AT81" i="15"/>
  <c r="BN54" i="15"/>
  <c r="BS54" i="15" s="1"/>
  <c r="AT25" i="15"/>
  <c r="AJ40" i="14"/>
  <c r="AJ81" i="14"/>
  <c r="AY21" i="14"/>
  <c r="AT4" i="11"/>
  <c r="AO5" i="11"/>
  <c r="AO6" i="11" s="1"/>
  <c r="AO8" i="9"/>
  <c r="AJ9" i="9"/>
  <c r="BD4" i="7"/>
  <c r="AJ14" i="2"/>
  <c r="AJ15" i="2" s="1"/>
  <c r="AO13" i="2"/>
  <c r="AY9" i="2"/>
  <c r="AT10" i="2"/>
  <c r="AT11" i="2" s="1"/>
  <c r="AY3" i="2"/>
  <c r="AT5" i="2"/>
  <c r="AT6" i="2" s="1"/>
  <c r="AT34" i="16" l="1"/>
  <c r="AT45" i="16" s="1"/>
  <c r="AT46" i="16" s="1"/>
  <c r="AT17" i="17"/>
  <c r="AT32" i="17" s="1"/>
  <c r="AT33" i="17" s="1"/>
  <c r="AT4" i="13"/>
  <c r="AT7" i="13" s="1"/>
  <c r="AT8" i="13" s="1"/>
  <c r="AT17" i="15"/>
  <c r="AY15" i="15"/>
  <c r="AT8" i="6"/>
  <c r="AT9" i="6" s="1"/>
  <c r="BD5" i="14"/>
  <c r="BD13" i="14" s="1"/>
  <c r="AT30" i="14"/>
  <c r="AT39" i="14" s="1"/>
  <c r="AO26" i="2"/>
  <c r="AO27" i="2" s="1"/>
  <c r="AY4" i="12"/>
  <c r="AT8" i="12"/>
  <c r="AT9" i="12" s="1"/>
  <c r="AT5" i="8"/>
  <c r="AO28" i="8"/>
  <c r="AO29" i="8" s="1"/>
  <c r="AY4" i="20"/>
  <c r="AT12" i="20"/>
  <c r="AO34" i="21"/>
  <c r="AO35" i="21" s="1"/>
  <c r="AY4" i="21"/>
  <c r="AT12" i="21"/>
  <c r="AT18" i="18"/>
  <c r="AT19" i="18" s="1"/>
  <c r="AY15" i="18"/>
  <c r="AT18" i="5"/>
  <c r="AY4" i="9"/>
  <c r="AO67" i="14"/>
  <c r="AO68" i="14" s="1"/>
  <c r="AY71" i="14"/>
  <c r="AT80" i="14"/>
  <c r="AY19" i="15"/>
  <c r="AT44" i="15"/>
  <c r="AO49" i="15"/>
  <c r="AO50" i="15" s="1"/>
  <c r="AT53" i="15"/>
  <c r="AO60" i="15"/>
  <c r="AO61" i="15" s="1"/>
  <c r="AY24" i="15"/>
  <c r="AT26" i="15"/>
  <c r="AT27" i="15" s="1"/>
  <c r="AT78" i="15"/>
  <c r="AO83" i="15"/>
  <c r="AO84" i="15" s="1"/>
  <c r="AY25" i="16"/>
  <c r="AT30" i="16"/>
  <c r="AT31" i="16" s="1"/>
  <c r="AY11" i="15"/>
  <c r="AT13" i="15"/>
  <c r="AT7" i="15"/>
  <c r="AT8" i="15" s="1"/>
  <c r="AY5" i="15"/>
  <c r="BI35" i="15"/>
  <c r="BD47" i="15"/>
  <c r="BN17" i="18"/>
  <c r="BN66" i="14"/>
  <c r="AT9" i="11"/>
  <c r="AO17" i="11"/>
  <c r="BD13" i="17"/>
  <c r="AT43" i="14"/>
  <c r="AT58" i="14" s="1"/>
  <c r="AO59" i="14"/>
  <c r="AY5" i="12"/>
  <c r="AY21" i="21"/>
  <c r="AY17" i="17"/>
  <c r="AY32" i="17" s="1"/>
  <c r="AY34" i="16"/>
  <c r="AY45" i="16" s="1"/>
  <c r="AY28" i="16"/>
  <c r="AY4" i="16"/>
  <c r="AY56" i="15"/>
  <c r="AY45" i="15"/>
  <c r="AT30" i="15"/>
  <c r="AT40" i="15" s="1"/>
  <c r="AO41" i="15"/>
  <c r="AY66" i="15"/>
  <c r="AY74" i="15" s="1"/>
  <c r="AT75" i="15"/>
  <c r="AY63" i="14"/>
  <c r="AY72" i="14"/>
  <c r="AT14" i="14"/>
  <c r="BD12" i="12"/>
  <c r="BD18" i="12" s="1"/>
  <c r="AY19" i="12"/>
  <c r="BD11" i="11"/>
  <c r="AY5" i="9"/>
  <c r="AY8" i="8"/>
  <c r="AY5" i="7"/>
  <c r="AT6" i="7"/>
  <c r="AY5" i="6"/>
  <c r="AY23" i="5"/>
  <c r="AT28" i="5"/>
  <c r="AO26" i="19"/>
  <c r="AT13" i="19"/>
  <c r="AT25" i="19" s="1"/>
  <c r="AT4" i="19"/>
  <c r="AT9" i="19" s="1"/>
  <c r="AO10" i="19"/>
  <c r="AT30" i="2"/>
  <c r="AT35" i="2" s="1"/>
  <c r="AO36" i="2"/>
  <c r="AT18" i="2"/>
  <c r="G54" i="15"/>
  <c r="AT18" i="14"/>
  <c r="AT19" i="14" s="1"/>
  <c r="AY17" i="14"/>
  <c r="BD4" i="10"/>
  <c r="AY5" i="10"/>
  <c r="AY6" i="10" s="1"/>
  <c r="BD16" i="21"/>
  <c r="AY17" i="21"/>
  <c r="AY18" i="21" s="1"/>
  <c r="BD6" i="19"/>
  <c r="BD4" i="18"/>
  <c r="BD11" i="18" s="1"/>
  <c r="AY12" i="18"/>
  <c r="BD26" i="16"/>
  <c r="AY81" i="15"/>
  <c r="AY25" i="15"/>
  <c r="AO81" i="14"/>
  <c r="AO40" i="14"/>
  <c r="BD21" i="14"/>
  <c r="AY4" i="11"/>
  <c r="AT5" i="11"/>
  <c r="AT6" i="11" s="1"/>
  <c r="AT8" i="9"/>
  <c r="AO9" i="9"/>
  <c r="BI4" i="7"/>
  <c r="BI25" i="5"/>
  <c r="AY5" i="2"/>
  <c r="AY6" i="2" s="1"/>
  <c r="BD3" i="2"/>
  <c r="BD9" i="2"/>
  <c r="AY10" i="2"/>
  <c r="AY11" i="2" s="1"/>
  <c r="AT13" i="2"/>
  <c r="AO14" i="2"/>
  <c r="AO15" i="2" s="1"/>
  <c r="AY4" i="13" l="1"/>
  <c r="AY7" i="13" s="1"/>
  <c r="AY8" i="13" s="1"/>
  <c r="AY17" i="15"/>
  <c r="BD15" i="15"/>
  <c r="AY8" i="6"/>
  <c r="AY9" i="6" s="1"/>
  <c r="AY30" i="14"/>
  <c r="AY39" i="14" s="1"/>
  <c r="BI5" i="14"/>
  <c r="AY5" i="8"/>
  <c r="AT28" i="8"/>
  <c r="AT29" i="8" s="1"/>
  <c r="AT26" i="2"/>
  <c r="AT27" i="2" s="1"/>
  <c r="BD4" i="6"/>
  <c r="BD4" i="12"/>
  <c r="AY8" i="12"/>
  <c r="AY9" i="12" s="1"/>
  <c r="BD4" i="20"/>
  <c r="AY12" i="20"/>
  <c r="BD4" i="21"/>
  <c r="AY12" i="21"/>
  <c r="AT34" i="21"/>
  <c r="AT35" i="21" s="1"/>
  <c r="AY18" i="18"/>
  <c r="AY19" i="18" s="1"/>
  <c r="BD15" i="18"/>
  <c r="AY18" i="5"/>
  <c r="BD4" i="9"/>
  <c r="BD71" i="14"/>
  <c r="AY80" i="14"/>
  <c r="AT67" i="14"/>
  <c r="AT68" i="14" s="1"/>
  <c r="BD24" i="15"/>
  <c r="AY26" i="15"/>
  <c r="AY27" i="15" s="1"/>
  <c r="AY44" i="15"/>
  <c r="AT49" i="15"/>
  <c r="AT50" i="15" s="1"/>
  <c r="AY78" i="15"/>
  <c r="AT83" i="15"/>
  <c r="AT84" i="15" s="1"/>
  <c r="AY53" i="15"/>
  <c r="AT60" i="15"/>
  <c r="AT61" i="15" s="1"/>
  <c r="BD19" i="15"/>
  <c r="BD25" i="16"/>
  <c r="AY30" i="16"/>
  <c r="AY31" i="16" s="1"/>
  <c r="BD11" i="15"/>
  <c r="AY13" i="15"/>
  <c r="AY7" i="15"/>
  <c r="AY8" i="15" s="1"/>
  <c r="BD5" i="15"/>
  <c r="BN35" i="15"/>
  <c r="BI47" i="15"/>
  <c r="BD17" i="17"/>
  <c r="BD32" i="17" s="1"/>
  <c r="AY33" i="17"/>
  <c r="BS17" i="18"/>
  <c r="BS66" i="14"/>
  <c r="AY9" i="11"/>
  <c r="AT17" i="11"/>
  <c r="BN4" i="17"/>
  <c r="BI13" i="17"/>
  <c r="AY43" i="14"/>
  <c r="AY58" i="14" s="1"/>
  <c r="AT59" i="14"/>
  <c r="BD5" i="12"/>
  <c r="BD21" i="21"/>
  <c r="BD34" i="16"/>
  <c r="BD45" i="16" s="1"/>
  <c r="AY46" i="16"/>
  <c r="BD28" i="16"/>
  <c r="BD4" i="16"/>
  <c r="BD56" i="15"/>
  <c r="BD45" i="15"/>
  <c r="AY30" i="15"/>
  <c r="AY40" i="15" s="1"/>
  <c r="AT41" i="15"/>
  <c r="BD66" i="15"/>
  <c r="BD74" i="15" s="1"/>
  <c r="AY75" i="15"/>
  <c r="BD63" i="14"/>
  <c r="BD72" i="14"/>
  <c r="AY14" i="14"/>
  <c r="BD19" i="12"/>
  <c r="BI12" i="12"/>
  <c r="BI18" i="12" s="1"/>
  <c r="BI11" i="11"/>
  <c r="BD5" i="9"/>
  <c r="BI5" i="9" s="1"/>
  <c r="BD8" i="8"/>
  <c r="BD5" i="7"/>
  <c r="AY6" i="7"/>
  <c r="BD5" i="6"/>
  <c r="BD23" i="5"/>
  <c r="AY28" i="5"/>
  <c r="AY4" i="19"/>
  <c r="AY9" i="19" s="1"/>
  <c r="AT10" i="19"/>
  <c r="AT26" i="19"/>
  <c r="AY13" i="19"/>
  <c r="AY25" i="19" s="1"/>
  <c r="AY18" i="2"/>
  <c r="AY30" i="2"/>
  <c r="AY35" i="2" s="1"/>
  <c r="AT36" i="2"/>
  <c r="AY18" i="14"/>
  <c r="AY19" i="14" s="1"/>
  <c r="BD17" i="14"/>
  <c r="BI4" i="10"/>
  <c r="BD5" i="10"/>
  <c r="BD6" i="10" s="1"/>
  <c r="BD17" i="21"/>
  <c r="BD18" i="21" s="1"/>
  <c r="BI16" i="21"/>
  <c r="BI6" i="19"/>
  <c r="BI4" i="18"/>
  <c r="BI11" i="18" s="1"/>
  <c r="BD12" i="18"/>
  <c r="BI26" i="16"/>
  <c r="BD81" i="15"/>
  <c r="BD25" i="15"/>
  <c r="AT40" i="14"/>
  <c r="AT81" i="14"/>
  <c r="BI21" i="14"/>
  <c r="BD4" i="11"/>
  <c r="AY5" i="11"/>
  <c r="AY6" i="11" s="1"/>
  <c r="AY8" i="9"/>
  <c r="AT9" i="9"/>
  <c r="BN4" i="7"/>
  <c r="BS4" i="7" s="1"/>
  <c r="BN25" i="5"/>
  <c r="BS25" i="5" s="1"/>
  <c r="AY13" i="2"/>
  <c r="AT14" i="2"/>
  <c r="AT15" i="2" s="1"/>
  <c r="BI3" i="2"/>
  <c r="BD5" i="2"/>
  <c r="BD6" i="2" s="1"/>
  <c r="BD10" i="2"/>
  <c r="BD11" i="2" s="1"/>
  <c r="BI9" i="2"/>
  <c r="BD4" i="13" l="1"/>
  <c r="BD7" i="13" s="1"/>
  <c r="BD8" i="13" s="1"/>
  <c r="BD17" i="15"/>
  <c r="BI15" i="15"/>
  <c r="BD8" i="6"/>
  <c r="BD9" i="6" s="1"/>
  <c r="BD30" i="14"/>
  <c r="BD39" i="14" s="1"/>
  <c r="BI13" i="14"/>
  <c r="BN5" i="14"/>
  <c r="AY26" i="2"/>
  <c r="AY27" i="2" s="1"/>
  <c r="BI4" i="12"/>
  <c r="BD8" i="12"/>
  <c r="BD9" i="12" s="1"/>
  <c r="BI4" i="6"/>
  <c r="BI4" i="20"/>
  <c r="BD12" i="20"/>
  <c r="BD5" i="8"/>
  <c r="AY28" i="8"/>
  <c r="AY29" i="8" s="1"/>
  <c r="AY34" i="21"/>
  <c r="AY35" i="21" s="1"/>
  <c r="BI4" i="21"/>
  <c r="BD12" i="21"/>
  <c r="BD18" i="18"/>
  <c r="BD19" i="18" s="1"/>
  <c r="BI15" i="18"/>
  <c r="BD18" i="5"/>
  <c r="BI4" i="9"/>
  <c r="AY67" i="14"/>
  <c r="AY68" i="14" s="1"/>
  <c r="BI71" i="14"/>
  <c r="BD80" i="14"/>
  <c r="BD53" i="15"/>
  <c r="AY60" i="15"/>
  <c r="AY61" i="15" s="1"/>
  <c r="BD44" i="15"/>
  <c r="AY49" i="15"/>
  <c r="AY50" i="15" s="1"/>
  <c r="BI19" i="15"/>
  <c r="BD78" i="15"/>
  <c r="AY83" i="15"/>
  <c r="AY84" i="15" s="1"/>
  <c r="BI24" i="15"/>
  <c r="BD26" i="15"/>
  <c r="BD27" i="15" s="1"/>
  <c r="BI25" i="16"/>
  <c r="BD30" i="16"/>
  <c r="BD31" i="16" s="1"/>
  <c r="BI11" i="15"/>
  <c r="BD13" i="15"/>
  <c r="BD7" i="15"/>
  <c r="BD8" i="15" s="1"/>
  <c r="BI5" i="15"/>
  <c r="BS35" i="15"/>
  <c r="BN47" i="15"/>
  <c r="BI34" i="16"/>
  <c r="BI45" i="16" s="1"/>
  <c r="BD46" i="16"/>
  <c r="G17" i="18"/>
  <c r="G66" i="14"/>
  <c r="BD9" i="11"/>
  <c r="AY17" i="11"/>
  <c r="BS4" i="17"/>
  <c r="BN13" i="17"/>
  <c r="AY59" i="14"/>
  <c r="BD43" i="14"/>
  <c r="BD58" i="14" s="1"/>
  <c r="BI5" i="12"/>
  <c r="BI21" i="21"/>
  <c r="BI17" i="17"/>
  <c r="BI32" i="17" s="1"/>
  <c r="BD33" i="17"/>
  <c r="BI28" i="16"/>
  <c r="BI4" i="16"/>
  <c r="BI56" i="15"/>
  <c r="BI45" i="15"/>
  <c r="BD30" i="15"/>
  <c r="BD40" i="15" s="1"/>
  <c r="AY41" i="15"/>
  <c r="BI66" i="15"/>
  <c r="BI74" i="15" s="1"/>
  <c r="BD75" i="15"/>
  <c r="BI63" i="14"/>
  <c r="BI72" i="14"/>
  <c r="BD14" i="14"/>
  <c r="BI19" i="12"/>
  <c r="BN12" i="12"/>
  <c r="BN18" i="12" s="1"/>
  <c r="BN11" i="11"/>
  <c r="BI8" i="8"/>
  <c r="BI5" i="7"/>
  <c r="BD6" i="7"/>
  <c r="BI5" i="6"/>
  <c r="BI23" i="5"/>
  <c r="BD28" i="5"/>
  <c r="AY26" i="19"/>
  <c r="BD13" i="19"/>
  <c r="BD25" i="19" s="1"/>
  <c r="BD4" i="19"/>
  <c r="BD9" i="19" s="1"/>
  <c r="AY10" i="19"/>
  <c r="BD30" i="2"/>
  <c r="BD35" i="2" s="1"/>
  <c r="AY36" i="2"/>
  <c r="BD18" i="2"/>
  <c r="G4" i="7"/>
  <c r="C55" i="4" s="1"/>
  <c r="G25" i="5"/>
  <c r="BD18" i="14"/>
  <c r="BD19" i="14" s="1"/>
  <c r="BI17" i="14"/>
  <c r="BI5" i="10"/>
  <c r="BI6" i="10" s="1"/>
  <c r="BN4" i="10"/>
  <c r="BS4" i="10" s="1"/>
  <c r="BN16" i="21"/>
  <c r="BS16" i="21" s="1"/>
  <c r="BI17" i="21"/>
  <c r="BI18" i="21" s="1"/>
  <c r="BN6" i="19"/>
  <c r="BS6" i="19" s="1"/>
  <c r="BN4" i="18"/>
  <c r="BN11" i="18" s="1"/>
  <c r="BI12" i="18"/>
  <c r="BN26" i="16"/>
  <c r="BS26" i="16" s="1"/>
  <c r="BI81" i="15"/>
  <c r="BI25" i="15"/>
  <c r="AY40" i="14"/>
  <c r="AY81" i="14"/>
  <c r="BN21" i="14"/>
  <c r="BS21" i="14" s="1"/>
  <c r="G21" i="14" s="1"/>
  <c r="BI4" i="11"/>
  <c r="BD5" i="11"/>
  <c r="BD6" i="11" s="1"/>
  <c r="AY9" i="9"/>
  <c r="BI10" i="2"/>
  <c r="BI11" i="2" s="1"/>
  <c r="BN9" i="2"/>
  <c r="BS9" i="2" s="1"/>
  <c r="BI5" i="2"/>
  <c r="BI6" i="2" s="1"/>
  <c r="BN3" i="2"/>
  <c r="BS3" i="2" s="1"/>
  <c r="BS5" i="2" s="1"/>
  <c r="BD13" i="2"/>
  <c r="AY14" i="2"/>
  <c r="AY15" i="2" s="1"/>
  <c r="BI4" i="13" l="1"/>
  <c r="BI7" i="13" s="1"/>
  <c r="BI8" i="13" s="1"/>
  <c r="BI17" i="15"/>
  <c r="BN15" i="15"/>
  <c r="BI8" i="6"/>
  <c r="BI9" i="6" s="1"/>
  <c r="BI30" i="14"/>
  <c r="BI39" i="14" s="1"/>
  <c r="BN13" i="14"/>
  <c r="BS5" i="14"/>
  <c r="BD26" i="2"/>
  <c r="BD27" i="2" s="1"/>
  <c r="BN4" i="20"/>
  <c r="BI12" i="20"/>
  <c r="BN4" i="6"/>
  <c r="BN4" i="12"/>
  <c r="BI8" i="12"/>
  <c r="BI9" i="12" s="1"/>
  <c r="BI5" i="8"/>
  <c r="BD28" i="8"/>
  <c r="BD29" i="8" s="1"/>
  <c r="BN4" i="21"/>
  <c r="BI12" i="21"/>
  <c r="BD34" i="21"/>
  <c r="BD35" i="21" s="1"/>
  <c r="BI18" i="18"/>
  <c r="BI19" i="18" s="1"/>
  <c r="BN15" i="18"/>
  <c r="BI18" i="5"/>
  <c r="BD8" i="9"/>
  <c r="BD9" i="9" s="1"/>
  <c r="BI8" i="9"/>
  <c r="BN4" i="9"/>
  <c r="BN71" i="14"/>
  <c r="BI80" i="14"/>
  <c r="BD67" i="14"/>
  <c r="BD68" i="14" s="1"/>
  <c r="BI78" i="15"/>
  <c r="BD83" i="15"/>
  <c r="BD84" i="15" s="1"/>
  <c r="BI44" i="15"/>
  <c r="BD49" i="15"/>
  <c r="BD50" i="15" s="1"/>
  <c r="BN24" i="15"/>
  <c r="BI26" i="15"/>
  <c r="BI27" i="15" s="1"/>
  <c r="BN19" i="15"/>
  <c r="BI53" i="15"/>
  <c r="BD60" i="15"/>
  <c r="BD61" i="15" s="1"/>
  <c r="BN25" i="16"/>
  <c r="BI30" i="16"/>
  <c r="BI31" i="16" s="1"/>
  <c r="BN11" i="15"/>
  <c r="BI13" i="15"/>
  <c r="BI7" i="15"/>
  <c r="BI8" i="15" s="1"/>
  <c r="BN5" i="15"/>
  <c r="G35" i="15"/>
  <c r="BS47" i="15"/>
  <c r="BI9" i="11"/>
  <c r="BD17" i="11"/>
  <c r="BS13" i="17"/>
  <c r="G4" i="17"/>
  <c r="BD59" i="14"/>
  <c r="BI43" i="14"/>
  <c r="BI58" i="14" s="1"/>
  <c r="BN5" i="12"/>
  <c r="BS5" i="12" s="1"/>
  <c r="BN21" i="21"/>
  <c r="BS4" i="18"/>
  <c r="BS11" i="18" s="1"/>
  <c r="BN17" i="17"/>
  <c r="BN32" i="17" s="1"/>
  <c r="BI33" i="17"/>
  <c r="BN34" i="16"/>
  <c r="BN45" i="16" s="1"/>
  <c r="BI46" i="16"/>
  <c r="BN28" i="16"/>
  <c r="BN4" i="16"/>
  <c r="BN56" i="15"/>
  <c r="BN45" i="15"/>
  <c r="BI30" i="15"/>
  <c r="BI40" i="15" s="1"/>
  <c r="BD41" i="15"/>
  <c r="BN66" i="15"/>
  <c r="BN74" i="15" s="1"/>
  <c r="BI75" i="15"/>
  <c r="BN63" i="14"/>
  <c r="BN72" i="14"/>
  <c r="BI14" i="14"/>
  <c r="BS12" i="12"/>
  <c r="BS18" i="12" s="1"/>
  <c r="BN19" i="12"/>
  <c r="BS11" i="11"/>
  <c r="BN5" i="9"/>
  <c r="BN8" i="8"/>
  <c r="BI6" i="7"/>
  <c r="BN5" i="7"/>
  <c r="BN5" i="6"/>
  <c r="BN23" i="5"/>
  <c r="BI28" i="5"/>
  <c r="BI4" i="19"/>
  <c r="BI9" i="19" s="1"/>
  <c r="BD10" i="19"/>
  <c r="BD26" i="19"/>
  <c r="BI13" i="19"/>
  <c r="BI25" i="19" s="1"/>
  <c r="BI18" i="2"/>
  <c r="BI30" i="2"/>
  <c r="BI35" i="2" s="1"/>
  <c r="BD36" i="2"/>
  <c r="BS5" i="10"/>
  <c r="G4" i="10"/>
  <c r="G6" i="2"/>
  <c r="C54" i="4" s="1"/>
  <c r="BS6" i="2"/>
  <c r="G26" i="16"/>
  <c r="G6" i="19"/>
  <c r="G9" i="2"/>
  <c r="C52" i="4" s="1"/>
  <c r="BS10" i="2"/>
  <c r="BS17" i="21"/>
  <c r="G16" i="21"/>
  <c r="BI18" i="14"/>
  <c r="BI19" i="14" s="1"/>
  <c r="BN17" i="14"/>
  <c r="BS17" i="14" s="1"/>
  <c r="BN5" i="10"/>
  <c r="BN17" i="21"/>
  <c r="BN81" i="15"/>
  <c r="BS81" i="15" s="1"/>
  <c r="BN25" i="15"/>
  <c r="BD40" i="14"/>
  <c r="BD81" i="14"/>
  <c r="BI5" i="11"/>
  <c r="BI6" i="11" s="1"/>
  <c r="BN4" i="11"/>
  <c r="BS4" i="11" s="1"/>
  <c r="BD14" i="2"/>
  <c r="BD15" i="2" s="1"/>
  <c r="BI13" i="2"/>
  <c r="BN10" i="2"/>
  <c r="BN5" i="2"/>
  <c r="BN4" i="13" l="1"/>
  <c r="BN7" i="13" s="1"/>
  <c r="BN8" i="13" s="1"/>
  <c r="BN30" i="14"/>
  <c r="BN39" i="14" s="1"/>
  <c r="BN17" i="15"/>
  <c r="BS15" i="15"/>
  <c r="BN8" i="6"/>
  <c r="BS13" i="14"/>
  <c r="G5" i="14"/>
  <c r="BS4" i="12"/>
  <c r="BN8" i="12"/>
  <c r="BN9" i="12" s="1"/>
  <c r="BS4" i="20"/>
  <c r="BN12" i="20"/>
  <c r="BI26" i="2"/>
  <c r="BI27" i="2" s="1"/>
  <c r="BN5" i="8"/>
  <c r="BI28" i="8"/>
  <c r="BI29" i="8" s="1"/>
  <c r="BS4" i="6"/>
  <c r="BI34" i="21"/>
  <c r="BI35" i="21" s="1"/>
  <c r="BS4" i="21"/>
  <c r="BN12" i="21"/>
  <c r="BN18" i="18"/>
  <c r="BN19" i="18" s="1"/>
  <c r="BS15" i="18"/>
  <c r="BN18" i="5"/>
  <c r="BS4" i="9"/>
  <c r="BI67" i="14"/>
  <c r="BI68" i="14" s="1"/>
  <c r="BS71" i="14"/>
  <c r="BN80" i="14"/>
  <c r="BN53" i="15"/>
  <c r="BI60" i="15"/>
  <c r="BI61" i="15" s="1"/>
  <c r="BS24" i="15"/>
  <c r="BN26" i="15"/>
  <c r="BN44" i="15"/>
  <c r="BI49" i="15"/>
  <c r="BI50" i="15" s="1"/>
  <c r="BS19" i="15"/>
  <c r="BN78" i="15"/>
  <c r="BI83" i="15"/>
  <c r="BI84" i="15" s="1"/>
  <c r="BS25" i="16"/>
  <c r="BN30" i="16"/>
  <c r="BN31" i="16" s="1"/>
  <c r="BS11" i="15"/>
  <c r="BN13" i="15"/>
  <c r="BS5" i="15"/>
  <c r="BN7" i="15"/>
  <c r="BN8" i="15" s="1"/>
  <c r="G47" i="15"/>
  <c r="BN9" i="11"/>
  <c r="BI17" i="11"/>
  <c r="BN43" i="14"/>
  <c r="BN58" i="14" s="1"/>
  <c r="BI59" i="14"/>
  <c r="G5" i="12"/>
  <c r="E13" i="20"/>
  <c r="BS25" i="15"/>
  <c r="G4" i="18"/>
  <c r="BS21" i="21"/>
  <c r="BS17" i="17"/>
  <c r="BS32" i="17" s="1"/>
  <c r="BN33" i="17"/>
  <c r="BS34" i="16"/>
  <c r="BS45" i="16" s="1"/>
  <c r="BN46" i="16"/>
  <c r="BS28" i="16"/>
  <c r="BS4" i="16"/>
  <c r="BS56" i="15"/>
  <c r="BS45" i="15"/>
  <c r="BI41" i="15"/>
  <c r="BN30" i="15"/>
  <c r="BN40" i="15" s="1"/>
  <c r="BS66" i="15"/>
  <c r="BS74" i="15" s="1"/>
  <c r="BN75" i="15"/>
  <c r="BS63" i="14"/>
  <c r="BS72" i="14"/>
  <c r="BN14" i="14"/>
  <c r="G12" i="12"/>
  <c r="G11" i="11"/>
  <c r="BS5" i="9"/>
  <c r="BS8" i="8"/>
  <c r="BN6" i="7"/>
  <c r="BS5" i="6"/>
  <c r="BS23" i="5"/>
  <c r="BN28" i="5"/>
  <c r="BI26" i="19"/>
  <c r="BN13" i="19"/>
  <c r="BN25" i="19" s="1"/>
  <c r="BN4" i="19"/>
  <c r="BN9" i="19" s="1"/>
  <c r="BI10" i="19"/>
  <c r="E14" i="17"/>
  <c r="F3" i="17"/>
  <c r="G3" i="17" s="1"/>
  <c r="F3" i="21"/>
  <c r="G3" i="21" s="1"/>
  <c r="E13" i="21"/>
  <c r="F3" i="20"/>
  <c r="BN30" i="2"/>
  <c r="BN35" i="2" s="1"/>
  <c r="BI36" i="2"/>
  <c r="BN18" i="2"/>
  <c r="G6" i="10"/>
  <c r="C56" i="4" s="1"/>
  <c r="BS6" i="10"/>
  <c r="BS18" i="14"/>
  <c r="G17" i="14"/>
  <c r="G12" i="18"/>
  <c r="C37" i="4" s="1"/>
  <c r="BS12" i="18"/>
  <c r="G11" i="2"/>
  <c r="BS11" i="2"/>
  <c r="G18" i="21"/>
  <c r="C68" i="4" s="1"/>
  <c r="BS18" i="21"/>
  <c r="G4" i="11"/>
  <c r="BS5" i="11"/>
  <c r="G81" i="15"/>
  <c r="BN18" i="14"/>
  <c r="BN6" i="10"/>
  <c r="BN18" i="21"/>
  <c r="BN12" i="18"/>
  <c r="BI40" i="14"/>
  <c r="BI81" i="14"/>
  <c r="BN5" i="11"/>
  <c r="BN6" i="2"/>
  <c r="BN11" i="2"/>
  <c r="BN13" i="2"/>
  <c r="BS13" i="2" s="1"/>
  <c r="BI14" i="2"/>
  <c r="BI15" i="2" s="1"/>
  <c r="BS30" i="14" l="1"/>
  <c r="BS39" i="14" s="1"/>
  <c r="BS4" i="13"/>
  <c r="BS7" i="13" s="1"/>
  <c r="G17" i="15"/>
  <c r="BS17" i="15"/>
  <c r="G15" i="15"/>
  <c r="C66" i="4" s="1"/>
  <c r="BS8" i="6"/>
  <c r="BN26" i="2"/>
  <c r="G4" i="20"/>
  <c r="BS12" i="20"/>
  <c r="G4" i="6"/>
  <c r="BS5" i="8"/>
  <c r="BN28" i="8"/>
  <c r="BN29" i="8" s="1"/>
  <c r="F13" i="20"/>
  <c r="G3" i="20"/>
  <c r="G4" i="12"/>
  <c r="BS8" i="12"/>
  <c r="G9" i="12" s="1"/>
  <c r="C41" i="4" s="1"/>
  <c r="BS12" i="21"/>
  <c r="G4" i="21"/>
  <c r="BN34" i="21"/>
  <c r="BN35" i="21" s="1"/>
  <c r="BS18" i="18"/>
  <c r="G15" i="18"/>
  <c r="BS18" i="5"/>
  <c r="BN8" i="9"/>
  <c r="BS8" i="9"/>
  <c r="G4" i="9"/>
  <c r="BS80" i="14"/>
  <c r="G71" i="14"/>
  <c r="BN67" i="14"/>
  <c r="BN68" i="14" s="1"/>
  <c r="G21" i="15"/>
  <c r="G19" i="15"/>
  <c r="C67" i="4" s="1"/>
  <c r="BS26" i="15"/>
  <c r="BS27" i="15" s="1"/>
  <c r="G24" i="15"/>
  <c r="BS78" i="15"/>
  <c r="BN83" i="15"/>
  <c r="BN84" i="15" s="1"/>
  <c r="BS44" i="15"/>
  <c r="BN49" i="15"/>
  <c r="BN50" i="15" s="1"/>
  <c r="BS53" i="15"/>
  <c r="BN60" i="15"/>
  <c r="BN61" i="15" s="1"/>
  <c r="G25" i="16"/>
  <c r="BS30" i="16"/>
  <c r="G11" i="15"/>
  <c r="C65" i="4" s="1"/>
  <c r="BS13" i="15"/>
  <c r="G13" i="15"/>
  <c r="BS7" i="15"/>
  <c r="G5" i="15"/>
  <c r="BS9" i="11"/>
  <c r="BN17" i="11"/>
  <c r="BS5" i="7"/>
  <c r="BS43" i="14"/>
  <c r="BS58" i="14" s="1"/>
  <c r="BN59" i="14"/>
  <c r="G25" i="15"/>
  <c r="G21" i="21"/>
  <c r="H21" i="4"/>
  <c r="G17" i="17"/>
  <c r="G34" i="16"/>
  <c r="G28" i="16"/>
  <c r="G4" i="16"/>
  <c r="G56" i="15"/>
  <c r="G45" i="15"/>
  <c r="BS30" i="15"/>
  <c r="BS40" i="15" s="1"/>
  <c r="BN41" i="15"/>
  <c r="G66" i="15"/>
  <c r="G63" i="14"/>
  <c r="G72" i="14"/>
  <c r="G30" i="14"/>
  <c r="BS19" i="12"/>
  <c r="G19" i="12"/>
  <c r="C33" i="4" s="1"/>
  <c r="G5" i="9"/>
  <c r="G8" i="8"/>
  <c r="G5" i="6"/>
  <c r="G23" i="5"/>
  <c r="BS28" i="5"/>
  <c r="BS4" i="19"/>
  <c r="BS9" i="19" s="1"/>
  <c r="BN10" i="19"/>
  <c r="BS13" i="19"/>
  <c r="BS25" i="19" s="1"/>
  <c r="BN26" i="19"/>
  <c r="F14" i="17"/>
  <c r="F13" i="21"/>
  <c r="E18" i="11"/>
  <c r="F8" i="11"/>
  <c r="G8" i="11" s="1"/>
  <c r="F3" i="5"/>
  <c r="G3" i="5" s="1"/>
  <c r="E19" i="5"/>
  <c r="BS18" i="2"/>
  <c r="BS26" i="2" s="1"/>
  <c r="BS30" i="2"/>
  <c r="BS35" i="2" s="1"/>
  <c r="BN36" i="2"/>
  <c r="G19" i="14"/>
  <c r="C58" i="4" s="1"/>
  <c r="BS19" i="14"/>
  <c r="BS14" i="2"/>
  <c r="G13" i="2"/>
  <c r="G6" i="11"/>
  <c r="C57" i="4" s="1"/>
  <c r="BS6" i="11"/>
  <c r="BN19" i="14"/>
  <c r="BN9" i="6"/>
  <c r="BN27" i="15"/>
  <c r="BN6" i="11"/>
  <c r="BN14" i="2"/>
  <c r="G4" i="13" l="1"/>
  <c r="BS9" i="12"/>
  <c r="BS9" i="6"/>
  <c r="G27" i="15"/>
  <c r="C45" i="4" s="1"/>
  <c r="G5" i="8"/>
  <c r="BS28" i="8"/>
  <c r="BS29" i="8" s="1"/>
  <c r="BS34" i="21"/>
  <c r="BS35" i="21" s="1"/>
  <c r="G19" i="18"/>
  <c r="C50" i="4" s="1"/>
  <c r="BS19" i="18"/>
  <c r="BS67" i="14"/>
  <c r="G68" i="14" s="1"/>
  <c r="C34" i="4" s="1"/>
  <c r="G44" i="15"/>
  <c r="BS49" i="15"/>
  <c r="G50" i="15" s="1"/>
  <c r="C27" i="4" s="1"/>
  <c r="G53" i="15"/>
  <c r="BS60" i="15"/>
  <c r="G61" i="15" s="1"/>
  <c r="C18" i="4" s="1"/>
  <c r="G78" i="15"/>
  <c r="BS83" i="15"/>
  <c r="G84" i="15" s="1"/>
  <c r="C35" i="4" s="1"/>
  <c r="G9" i="11"/>
  <c r="BS17" i="11"/>
  <c r="G43" i="14"/>
  <c r="G9" i="6"/>
  <c r="C40" i="4" s="1"/>
  <c r="D17" i="22"/>
  <c r="BS33" i="17"/>
  <c r="G33" i="17"/>
  <c r="C20" i="4" s="1"/>
  <c r="BS46" i="16"/>
  <c r="G46" i="16"/>
  <c r="C36" i="4" s="1"/>
  <c r="BS31" i="16"/>
  <c r="G31" i="16"/>
  <c r="G30" i="15"/>
  <c r="BS8" i="15"/>
  <c r="G8" i="15"/>
  <c r="C44" i="4" s="1"/>
  <c r="G75" i="15"/>
  <c r="C28" i="4" s="1"/>
  <c r="BS75" i="15"/>
  <c r="G14" i="14"/>
  <c r="C16" i="4" s="1"/>
  <c r="BS14" i="14"/>
  <c r="G8" i="13"/>
  <c r="C42" i="4" s="1"/>
  <c r="BS8" i="13"/>
  <c r="G6" i="7"/>
  <c r="BS6" i="7"/>
  <c r="G13" i="19"/>
  <c r="G4" i="19"/>
  <c r="I19" i="4"/>
  <c r="C15" i="22" s="1"/>
  <c r="E15" i="22" s="1"/>
  <c r="P14" i="17"/>
  <c r="Z14" i="17"/>
  <c r="AE14" i="17"/>
  <c r="U14" i="17"/>
  <c r="AJ14" i="17"/>
  <c r="AO14" i="17"/>
  <c r="AT14" i="17"/>
  <c r="AY14" i="17"/>
  <c r="BD14" i="17"/>
  <c r="BI14" i="17"/>
  <c r="G14" i="17"/>
  <c r="C19" i="4" s="1"/>
  <c r="BN14" i="17"/>
  <c r="BS14" i="17"/>
  <c r="I29" i="4"/>
  <c r="C25" i="22" s="1"/>
  <c r="E25" i="22" s="1"/>
  <c r="U13" i="21"/>
  <c r="Z13" i="21"/>
  <c r="P13" i="21"/>
  <c r="AE13" i="21"/>
  <c r="AJ13" i="21"/>
  <c r="AO13" i="21"/>
  <c r="AT13" i="21"/>
  <c r="AY13" i="21"/>
  <c r="BD13" i="21"/>
  <c r="BI13" i="21"/>
  <c r="BS13" i="21"/>
  <c r="BN13" i="21"/>
  <c r="G13" i="21"/>
  <c r="C29" i="4" s="1"/>
  <c r="I21" i="4"/>
  <c r="C17" i="22" s="1"/>
  <c r="Z13" i="20"/>
  <c r="U13" i="20"/>
  <c r="P13" i="20"/>
  <c r="AE13" i="20"/>
  <c r="AJ13" i="20"/>
  <c r="AO13" i="20"/>
  <c r="AT13" i="20"/>
  <c r="AY13" i="20"/>
  <c r="BD13" i="20"/>
  <c r="G13" i="20"/>
  <c r="C21" i="4" s="1"/>
  <c r="BS13" i="20"/>
  <c r="BN13" i="20"/>
  <c r="F18" i="11"/>
  <c r="F19" i="5"/>
  <c r="G30" i="2"/>
  <c r="G27" i="2"/>
  <c r="C14" i="4" s="1"/>
  <c r="G18" i="2"/>
  <c r="G40" i="14"/>
  <c r="C17" i="4" s="1"/>
  <c r="BS40" i="14"/>
  <c r="G81" i="14"/>
  <c r="C25" i="4" s="1"/>
  <c r="BS81" i="14"/>
  <c r="G15" i="2"/>
  <c r="C53" i="4" s="1"/>
  <c r="BS15" i="2"/>
  <c r="G9" i="9"/>
  <c r="C24" i="4" s="1"/>
  <c r="BS9" i="9"/>
  <c r="BN40" i="14"/>
  <c r="BN81" i="14"/>
  <c r="BN9" i="9"/>
  <c r="BN15" i="2"/>
  <c r="BN27" i="2"/>
  <c r="U23" i="14"/>
  <c r="BS50" i="15" l="1"/>
  <c r="G29" i="8"/>
  <c r="C10" i="4" s="1"/>
  <c r="BS61" i="15"/>
  <c r="BS68" i="14"/>
  <c r="G35" i="21"/>
  <c r="C22" i="4" s="1"/>
  <c r="BS84" i="15"/>
  <c r="G59" i="14"/>
  <c r="C11" i="4" s="1"/>
  <c r="BS59" i="14"/>
  <c r="E17" i="22"/>
  <c r="C46" i="4"/>
  <c r="G41" i="15"/>
  <c r="C26" i="4" s="1"/>
  <c r="BS41" i="15"/>
  <c r="BS27" i="2"/>
  <c r="BS10" i="19"/>
  <c r="G10" i="19"/>
  <c r="C38" i="4" s="1"/>
  <c r="BS26" i="19"/>
  <c r="G26" i="19"/>
  <c r="C12" i="4" s="1"/>
  <c r="U18" i="11"/>
  <c r="I15" i="4"/>
  <c r="C11" i="22" s="1"/>
  <c r="E11" i="22" s="1"/>
  <c r="P18" i="11"/>
  <c r="Z18" i="11"/>
  <c r="AE18" i="11"/>
  <c r="AJ18" i="11"/>
  <c r="AO18" i="11"/>
  <c r="AT18" i="11"/>
  <c r="AY18" i="11"/>
  <c r="BD18" i="11"/>
  <c r="BI18" i="11"/>
  <c r="BN18" i="11"/>
  <c r="G18" i="11"/>
  <c r="C15" i="4" s="1"/>
  <c r="BS18" i="11"/>
  <c r="U19" i="5"/>
  <c r="P19" i="5"/>
  <c r="I7" i="4"/>
  <c r="Z19" i="5"/>
  <c r="AE19" i="5"/>
  <c r="AJ19" i="5"/>
  <c r="AO19" i="5"/>
  <c r="AT19" i="5"/>
  <c r="AY19" i="5"/>
  <c r="BD19" i="5"/>
  <c r="BI19" i="5"/>
  <c r="G19" i="5"/>
  <c r="C7" i="4" s="1"/>
  <c r="BN19" i="5"/>
  <c r="BS19" i="5"/>
  <c r="G36" i="2"/>
  <c r="C31" i="4" s="1"/>
  <c r="BS36" i="2"/>
  <c r="Z22" i="14"/>
  <c r="C3" i="22" l="1"/>
  <c r="AO23" i="14"/>
  <c r="AT22" i="14"/>
  <c r="Z23" i="14"/>
  <c r="AE22" i="14"/>
  <c r="AY22" i="14" l="1"/>
  <c r="AT23" i="14"/>
  <c r="AJ23" i="14"/>
  <c r="AE23" i="14"/>
  <c r="BD22" i="14" l="1"/>
  <c r="AY23" i="14"/>
  <c r="BI22" i="14" l="1"/>
  <c r="BD23" i="14"/>
  <c r="BN22" i="14" l="1"/>
  <c r="BS22" i="14" s="1"/>
  <c r="BS23" i="14" s="1"/>
  <c r="BI23" i="14"/>
  <c r="G23" i="14" l="1"/>
  <c r="C59" i="4" s="1"/>
  <c r="BN23" i="14"/>
  <c r="AJ21" i="11"/>
  <c r="AJ25" i="11" l="1"/>
  <c r="AJ26" i="11" s="1"/>
  <c r="AO21" i="11"/>
  <c r="AO25" i="11" s="1"/>
  <c r="AO26" i="11" s="1"/>
  <c r="AT21" i="11" l="1"/>
  <c r="AT25" i="11" s="1"/>
  <c r="AT26" i="11" s="1"/>
  <c r="AY21" i="11" l="1"/>
  <c r="AY25" i="11" s="1"/>
  <c r="AY26" i="11" s="1"/>
  <c r="BD21" i="11" l="1"/>
  <c r="BD25" i="11" s="1"/>
  <c r="BD26" i="11" s="1"/>
  <c r="BI21" i="11" l="1"/>
  <c r="BI25" i="11" s="1"/>
  <c r="BI26" i="11" s="1"/>
  <c r="E29" i="5"/>
  <c r="F21" i="5"/>
  <c r="G21" i="5" s="1"/>
  <c r="BN21" i="11" l="1"/>
  <c r="BN25" i="11" s="1"/>
  <c r="BN26" i="11" s="1"/>
  <c r="F29" i="5"/>
  <c r="BS21" i="11" l="1"/>
  <c r="BD29" i="5"/>
  <c r="BS29" i="5"/>
  <c r="AY29" i="5"/>
  <c r="G29" i="5"/>
  <c r="C32" i="4" s="1"/>
  <c r="AE29" i="5"/>
  <c r="AO29" i="5"/>
  <c r="U29" i="5"/>
  <c r="AJ29" i="5"/>
  <c r="Z29" i="5"/>
  <c r="BN29" i="5"/>
  <c r="BI29" i="5"/>
  <c r="AT29" i="5"/>
  <c r="P29" i="5"/>
  <c r="I32" i="4"/>
  <c r="BS25" i="11" l="1"/>
  <c r="BS26" i="11" s="1"/>
  <c r="G21" i="11"/>
  <c r="I72" i="4"/>
  <c r="C28" i="22"/>
  <c r="E28" i="22" s="1"/>
  <c r="G26" i="11" l="1"/>
  <c r="U87" i="14"/>
  <c r="U88" i="14" s="1"/>
  <c r="P89" i="14"/>
  <c r="Z87" i="14" l="1"/>
  <c r="Z88" i="14" s="1"/>
  <c r="U89" i="14"/>
  <c r="AE87" i="14" l="1"/>
  <c r="AE88" i="14" s="1"/>
  <c r="Z89" i="14"/>
  <c r="AJ87" i="14" l="1"/>
  <c r="AJ88" i="14" s="1"/>
  <c r="AE89" i="14"/>
  <c r="AO87" i="14" l="1"/>
  <c r="AO88" i="14" s="1"/>
  <c r="AJ89" i="14"/>
  <c r="AT87" i="14" l="1"/>
  <c r="AT88" i="14" s="1"/>
  <c r="AO89" i="14"/>
  <c r="AY87" i="14" l="1"/>
  <c r="AY88" i="14" s="1"/>
  <c r="AT89" i="14"/>
  <c r="BD87" i="14" l="1"/>
  <c r="BD88" i="14" s="1"/>
  <c r="AY89" i="14"/>
  <c r="BI87" i="14" l="1"/>
  <c r="BI88" i="14" s="1"/>
  <c r="BD89" i="14"/>
  <c r="BN87" i="14" l="1"/>
  <c r="BN88" i="14" s="1"/>
  <c r="BI89" i="14"/>
  <c r="BS87" i="14" l="1"/>
  <c r="BS88" i="14" s="1"/>
  <c r="BN89" i="14"/>
  <c r="G87" i="14" l="1"/>
  <c r="BS89" i="14" l="1"/>
  <c r="G89" i="14"/>
  <c r="C43" i="4" s="1"/>
  <c r="H16" i="4"/>
  <c r="D12" i="22" l="1"/>
  <c r="E12" i="22" s="1"/>
  <c r="BI13" i="20"/>
  <c r="I19" i="5"/>
  <c r="G7" i="4" s="1"/>
  <c r="H7" i="4" s="1"/>
  <c r="D3" i="22" s="1"/>
  <c r="E3" i="22" s="1"/>
  <c r="BI9" i="9"/>
  <c r="P19" i="18"/>
  <c r="G72" i="4" l="1"/>
  <c r="D72" i="4"/>
  <c r="E72" i="4" l="1"/>
  <c r="K72" i="4"/>
  <c r="F72" i="4"/>
  <c r="D42" i="22" l="1"/>
  <c r="E42" i="22" s="1"/>
  <c r="H72" i="4"/>
  <c r="C72" i="4" s="1"/>
  <c r="F21" i="15"/>
  <c r="AJ21" i="15" s="1"/>
  <c r="BN21" i="15" l="1"/>
  <c r="AO21" i="15"/>
  <c r="P21" i="15"/>
  <c r="BS21" i="15"/>
  <c r="AT21" i="15"/>
  <c r="U21" i="15"/>
  <c r="AY21" i="15"/>
  <c r="Z21" i="15"/>
  <c r="BD21" i="15"/>
  <c r="AE21" i="15"/>
  <c r="BI21" i="15"/>
  <c r="P21" i="16"/>
  <c r="P22" i="16" s="1"/>
  <c r="U3" i="16"/>
  <c r="U21" i="16" s="1"/>
  <c r="U22" i="16" s="1"/>
  <c r="Z3" i="16" l="1"/>
  <c r="Z21" i="16" l="1"/>
  <c r="Z22" i="16" s="1"/>
  <c r="AE3" i="16"/>
  <c r="AJ3" i="16" l="1"/>
  <c r="AE21" i="16"/>
  <c r="AE22" i="16" s="1"/>
  <c r="AJ21" i="16" l="1"/>
  <c r="AJ22" i="16" s="1"/>
  <c r="AO3" i="16"/>
  <c r="AO21" i="16" l="1"/>
  <c r="AO22" i="16" s="1"/>
  <c r="AT3" i="16"/>
  <c r="AY3" i="16" l="1"/>
  <c r="AT21" i="16"/>
  <c r="AT22" i="16" s="1"/>
  <c r="BD3" i="16" l="1"/>
  <c r="AY21" i="16"/>
  <c r="AY22" i="16" s="1"/>
  <c r="BD21" i="16" l="1"/>
  <c r="BD22" i="16" s="1"/>
  <c r="BI3" i="16"/>
  <c r="BI21" i="16" l="1"/>
  <c r="BI22" i="16" s="1"/>
  <c r="BN3" i="16"/>
  <c r="BS3" i="16" l="1"/>
  <c r="BN21" i="16"/>
  <c r="BN22" i="16" s="1"/>
  <c r="G3" i="16" l="1"/>
  <c r="BS21" i="16"/>
  <c r="BS22" i="16" l="1"/>
  <c r="G22" i="16"/>
  <c r="C8" i="4" s="1"/>
</calcChain>
</file>

<file path=xl/sharedStrings.xml><?xml version="1.0" encoding="utf-8"?>
<sst xmlns="http://schemas.openxmlformats.org/spreadsheetml/2006/main" count="2014" uniqueCount="456">
  <si>
    <t xml:space="preserve">Portland  </t>
    <phoneticPr fontId="0" type="noConversion"/>
  </si>
  <si>
    <t>Fidlers</t>
  </si>
  <si>
    <t>Wild Hogs</t>
  </si>
  <si>
    <t>Lightning Bugs</t>
  </si>
  <si>
    <t>NEW MEXICO</t>
  </si>
  <si>
    <t>A.H.O.</t>
  </si>
  <si>
    <t xml:space="preserve">Loco  </t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</si>
  <si>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</si>
  <si>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</si>
  <si>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</si>
  <si>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</si>
  <si>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</si>
  <si>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Scratch Ankle</t>
  </si>
  <si>
    <t>VIN Corry</t>
    <phoneticPr fontId="0" type="noConversion"/>
  </si>
  <si>
    <t>Moshannon Valley</t>
  </si>
  <si>
    <t xml:space="preserve">MT K.I.A.M.I.A. </t>
    <phoneticPr fontId="0" type="noConversion"/>
  </si>
  <si>
    <t xml:space="preserve">Pelicans </t>
  </si>
  <si>
    <t xml:space="preserve">North Shore Witch </t>
    <phoneticPr fontId="0" type="noConversion"/>
  </si>
  <si>
    <t>Back Biters</t>
  </si>
  <si>
    <t>Wat-O-Ma</t>
  </si>
  <si>
    <t>Lazy Bug</t>
    <phoneticPr fontId="0" type="noConversion"/>
  </si>
  <si>
    <t>Buku Dinky Dau</t>
    <phoneticPr fontId="9" type="noConversion"/>
  </si>
  <si>
    <t>Short Circuit</t>
  </si>
  <si>
    <t xml:space="preserve">Brush Apes </t>
    <phoneticPr fontId="0" type="noConversion"/>
  </si>
  <si>
    <t>Rose Hub</t>
  </si>
  <si>
    <t>Boweevil</t>
  </si>
  <si>
    <t xml:space="preserve">Perrisites </t>
  </si>
  <si>
    <t>Spartan</t>
    <phoneticPr fontId="0" type="noConversion"/>
  </si>
  <si>
    <t>Seam Traveler</t>
  </si>
  <si>
    <t xml:space="preserve">Snakie State </t>
    <phoneticPr fontId="0" type="noConversion"/>
  </si>
  <si>
    <t xml:space="preserve">Slate Belt </t>
    <phoneticPr fontId="9" type="noConversion"/>
  </si>
  <si>
    <t>Red River Spud Bugs</t>
  </si>
  <si>
    <t>Sy Paw</t>
  </si>
  <si>
    <t>NLM</t>
  </si>
  <si>
    <t>N/R</t>
  </si>
  <si>
    <r>
      <t>Duces Wild</t>
    </r>
    <r>
      <rPr>
        <b/>
        <sz val="10"/>
        <rFont val="Arial"/>
        <family val="2"/>
      </rPr>
      <t xml:space="preserve"> </t>
    </r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</si>
  <si>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</si>
  <si>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</si>
  <si>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</si>
  <si>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</si>
  <si>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</si>
  <si>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</si>
  <si>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</si>
  <si>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</si>
  <si>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</si>
  <si>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</si>
  <si>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</si>
  <si>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</si>
  <si>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Mar</t>
  </si>
  <si>
    <t>WEST VIRGINIA</t>
  </si>
  <si>
    <t xml:space="preserve">Kroix Krabs </t>
  </si>
  <si>
    <t>Nor Ken Tuck</t>
  </si>
  <si>
    <t>NORTH DAKOTA</t>
  </si>
  <si>
    <t>Jan</t>
  </si>
  <si>
    <t>Feb</t>
  </si>
  <si>
    <t>Ax Pickers</t>
  </si>
  <si>
    <t>R. E. Vogan</t>
  </si>
  <si>
    <t>GRAND</t>
  </si>
  <si>
    <t>Heart of America</t>
  </si>
  <si>
    <t>Scratching 36</t>
  </si>
  <si>
    <t>Per Cent</t>
  </si>
  <si>
    <t>New</t>
  </si>
  <si>
    <t>Scratch Me</t>
  </si>
  <si>
    <t xml:space="preserve">Bug Out </t>
    <phoneticPr fontId="0" type="noConversion"/>
  </si>
  <si>
    <t>Cheyenne Flyway</t>
  </si>
  <si>
    <t>CALIFORNIA</t>
  </si>
  <si>
    <t>PT #</t>
  </si>
  <si>
    <t>Post</t>
  </si>
  <si>
    <t xml:space="preserve">Dune Bugs   </t>
    <phoneticPr fontId="0" type="noConversion"/>
  </si>
  <si>
    <t>Timber Toppers</t>
  </si>
  <si>
    <t xml:space="preserve">Sacajawea </t>
    <phoneticPr fontId="0" type="noConversion"/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</si>
  <si>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</si>
  <si>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</si>
  <si>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</si>
  <si>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</si>
  <si>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</si>
  <si>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</si>
  <si>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Capitol City</t>
  </si>
  <si>
    <t>Nov</t>
  </si>
  <si>
    <t>Dec</t>
  </si>
  <si>
    <t>Lunar Tics</t>
  </si>
  <si>
    <t>NORTH CAROLINA</t>
  </si>
  <si>
    <t xml:space="preserve">Mixed Breed  </t>
  </si>
  <si>
    <t>Quota</t>
  </si>
  <si>
    <t>Engle Bug</t>
  </si>
  <si>
    <t xml:space="preserve">Crotch Bunnies </t>
  </si>
  <si>
    <t xml:space="preserve">Vin Wee Kin Doo  </t>
    <phoneticPr fontId="0" type="noConversion"/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</si>
  <si>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</si>
  <si>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</si>
  <si>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 xml:space="preserve">King Fish </t>
    <phoneticPr fontId="9" type="noConversion"/>
  </si>
  <si>
    <t>Gopher</t>
  </si>
  <si>
    <t>Trench Rats</t>
  </si>
  <si>
    <t xml:space="preserve">Kuripots </t>
  </si>
  <si>
    <t>Galloping Domino</t>
  </si>
  <si>
    <t>SOUTH CAROLINA</t>
  </si>
  <si>
    <t xml:space="preserve">Vin Maggies Drawers  </t>
    <phoneticPr fontId="0" type="noConversion"/>
  </si>
  <si>
    <t xml:space="preserve">Jack-A-Lope </t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</si>
  <si>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</si>
  <si>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</si>
  <si>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</si>
  <si>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</si>
  <si>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</si>
  <si>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</si>
  <si>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Misfits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</si>
  <si>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</si>
  <si>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</si>
  <si>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</si>
  <si>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</si>
  <si>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</si>
  <si>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</si>
  <si>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</si>
  <si>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U Ont To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</si>
  <si>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</si>
  <si>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</si>
  <si>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</si>
  <si>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Big Gamble</t>
    <phoneticPr fontId="9" type="noConversion"/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</si>
  <si>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</si>
  <si>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</si>
  <si>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</si>
  <si>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</si>
  <si>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</si>
  <si>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</si>
  <si>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</si>
  <si>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</si>
  <si>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</si>
  <si>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Mad City</t>
    <phoneticPr fontId="0" type="noConversion"/>
  </si>
  <si>
    <t>La Fayette Nits</t>
  </si>
  <si>
    <t>Da-Lec-Ity</t>
  </si>
  <si>
    <t>Frei</t>
  </si>
  <si>
    <t>IDAHO</t>
  </si>
  <si>
    <t>ALASKA</t>
  </si>
  <si>
    <t>Big Sioux Ticks</t>
    <phoneticPr fontId="0" type="noConversion"/>
  </si>
  <si>
    <t>Ouch</t>
  </si>
  <si>
    <t>LOUISIANA</t>
  </si>
  <si>
    <t>Bugeaters</t>
  </si>
  <si>
    <t xml:space="preserve">Plaster Paris </t>
    <phoneticPr fontId="0" type="noConversion"/>
  </si>
  <si>
    <t xml:space="preserve">  </t>
    <phoneticPr fontId="9" type="noConversion"/>
  </si>
  <si>
    <t xml:space="preserve">Chinchies </t>
  </si>
  <si>
    <t>Jul</t>
  </si>
  <si>
    <t>Transplant</t>
  </si>
  <si>
    <t>Heap Good</t>
  </si>
  <si>
    <t>MAL</t>
    <phoneticPr fontId="9" type="noConversion"/>
  </si>
  <si>
    <t>GEORGIA</t>
  </si>
  <si>
    <t>WASHINGTON</t>
  </si>
  <si>
    <t>Withlacoochee</t>
  </si>
  <si>
    <t xml:space="preserve">Fudduckers 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</si>
  <si>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</si>
  <si>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</si>
  <si>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</si>
  <si>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</si>
  <si>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</si>
  <si>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</si>
  <si>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Sho Crabers</t>
  </si>
  <si>
    <t xml:space="preserve">Maple Shade Bombers 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</si>
  <si>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</si>
  <si>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</si>
  <si>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</si>
  <si>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</si>
  <si>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</si>
  <si>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</si>
  <si>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</si>
  <si>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 xml:space="preserve">F - Troop </t>
  </si>
  <si>
    <t>Cont</t>
  </si>
  <si>
    <t xml:space="preserve">Sandlappers </t>
    <phoneticPr fontId="0" type="noConversion"/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</si>
  <si>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</si>
  <si>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</si>
  <si>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</si>
  <si>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</si>
  <si>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r>
      <t>White Mule</t>
    </r>
    <r>
      <rPr>
        <b/>
        <sz val="10"/>
        <rFont val="Arial"/>
        <family val="2"/>
      </rPr>
      <t xml:space="preserve"> </t>
    </r>
  </si>
  <si>
    <t>Moo-Moo</t>
  </si>
  <si>
    <t>DELAWARE</t>
  </si>
  <si>
    <t xml:space="preserve">57 Varieties  </t>
    <phoneticPr fontId="0" type="noConversion"/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</si>
  <si>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</si>
  <si>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</si>
  <si>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</si>
  <si>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</si>
  <si>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</si>
  <si>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</si>
  <si>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</si>
  <si>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 xml:space="preserve">Sleeping Giant </t>
    <phoneticPr fontId="0" type="noConversion"/>
  </si>
  <si>
    <t>Horney Bug</t>
  </si>
  <si>
    <t>Gem State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</si>
  <si>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</si>
  <si>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</si>
  <si>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</si>
  <si>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</si>
  <si>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</si>
  <si>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</si>
  <si>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</si>
  <si>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</si>
  <si>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 xml:space="preserve">Sparta </t>
    <phoneticPr fontId="0" type="noConversion"/>
  </si>
  <si>
    <t>Warrant</t>
  </si>
  <si>
    <t>Vin Benedictine</t>
  </si>
  <si>
    <t xml:space="preserve">Rimrock </t>
  </si>
  <si>
    <t>Catfish</t>
  </si>
  <si>
    <t>Roving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</si>
  <si>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</si>
  <si>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</si>
  <si>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</si>
  <si>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</si>
  <si>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</si>
  <si>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Zipper</t>
  </si>
  <si>
    <t>Ocean View Toads</t>
  </si>
  <si>
    <t>WISCONSIN</t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</si>
  <si>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</si>
  <si>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</si>
  <si>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</si>
  <si>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</si>
  <si>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>Gator</t>
  </si>
  <si>
    <t>Kuto</t>
  </si>
  <si>
    <t xml:space="preserve">Mealy Bugs </t>
  </si>
  <si>
    <t xml:space="preserve">Hub Bugs  </t>
    <phoneticPr fontId="0" type="noConversion"/>
  </si>
  <si>
    <t xml:space="preserve">Foxes </t>
    <phoneticPr fontId="0" type="noConversion"/>
  </si>
  <si>
    <t>Three Rivers</t>
  </si>
  <si>
    <t>Cape May Goodies</t>
  </si>
  <si>
    <t>Tornado</t>
    <phoneticPr fontId="0" type="noConversion"/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</si>
  <si>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</si>
  <si>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</si>
  <si>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</si>
  <si>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</si>
  <si>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</si>
  <si>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</si>
  <si>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Mozark</t>
  </si>
  <si>
    <t>ARKANSAS</t>
  </si>
  <si>
    <t xml:space="preserve">Lebkuchen </t>
  </si>
  <si>
    <t>Leaky Beer Hill</t>
  </si>
  <si>
    <t>Gremlin</t>
  </si>
  <si>
    <t>ILLINOIS</t>
  </si>
  <si>
    <t>Rodents</t>
  </si>
  <si>
    <t xml:space="preserve">Sand Fleas  </t>
    <phoneticPr fontId="0" type="noConversion"/>
  </si>
  <si>
    <t>Creek Crawlers</t>
  </si>
  <si>
    <t>Pick - Em</t>
  </si>
  <si>
    <t>KANSAS</t>
  </si>
  <si>
    <t>Tri-Cities</t>
  </si>
  <si>
    <t>PACIFIC AREAS</t>
  </si>
  <si>
    <t xml:space="preserve">Mule Tail </t>
  </si>
  <si>
    <t xml:space="preserve">Sloco-Beavers </t>
  </si>
  <si>
    <t>Kan-Doo</t>
  </si>
  <si>
    <t>Twee Tooty 2</t>
  </si>
  <si>
    <t xml:space="preserve">Virginia Beach Coots </t>
  </si>
  <si>
    <t>Uncompahgre</t>
  </si>
  <si>
    <t xml:space="preserve">Red Feather </t>
  </si>
  <si>
    <t xml:space="preserve">Midway Mites </t>
  </si>
  <si>
    <t>Apr</t>
  </si>
  <si>
    <t xml:space="preserve">Jet Fleas 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</si>
  <si>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</si>
  <si>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</si>
  <si>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</si>
  <si>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</si>
  <si>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</si>
  <si>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</si>
  <si>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</si>
  <si>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</si>
  <si>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Sandburrs</t>
  </si>
  <si>
    <t>Wudnikol</t>
  </si>
  <si>
    <t>Chuckanut</t>
  </si>
  <si>
    <t>Middle Bugs</t>
  </si>
  <si>
    <t>Yuta Hay</t>
  </si>
  <si>
    <t>Huchie Kuchie</t>
  </si>
  <si>
    <t>Pine Beetle</t>
  </si>
  <si>
    <t>SUPREME Pup Tent</t>
  </si>
  <si>
    <t>Rogue Runners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</si>
  <si>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</si>
  <si>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</si>
  <si>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</si>
  <si>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</si>
  <si>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</si>
  <si>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</si>
  <si>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</si>
  <si>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</si>
  <si>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</si>
  <si>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t>Gamecock</t>
  </si>
  <si>
    <t>Cotton Pickers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</si>
  <si>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</si>
  <si>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 xml:space="preserve">Bog Bugs </t>
    <phoneticPr fontId="0" type="noConversion"/>
  </si>
  <si>
    <t>Del-Val</t>
  </si>
  <si>
    <t>Uckishe</t>
  </si>
  <si>
    <t>Vin Guadal Bulge</t>
  </si>
  <si>
    <t>Dood It</t>
  </si>
  <si>
    <t>Apollo</t>
  </si>
  <si>
    <t>NEW YORK</t>
  </si>
  <si>
    <t>Vin Twas MJM</t>
  </si>
  <si>
    <t>Block Buster</t>
  </si>
  <si>
    <t>NEW JERSEY</t>
  </si>
  <si>
    <t>P.O.W.</t>
  </si>
  <si>
    <t xml:space="preserve">Lucky  37 </t>
    <phoneticPr fontId="9" type="noConversion"/>
  </si>
  <si>
    <t>Slot Junkie</t>
  </si>
  <si>
    <t>Muff Rats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</si>
  <si>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</si>
  <si>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</si>
  <si>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</si>
  <si>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</si>
  <si>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</si>
  <si>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</si>
  <si>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</si>
  <si>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Pine Ticks</t>
  </si>
  <si>
    <t>(PROV)</t>
  </si>
  <si>
    <t>Pup Tents</t>
  </si>
  <si>
    <t>Ho Tai</t>
    <phoneticPr fontId="9" type="noConversion"/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</si>
  <si>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</si>
  <si>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</si>
  <si>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</si>
  <si>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</si>
  <si>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Lucky' Leven</t>
  </si>
  <si>
    <t>Minnetonka</t>
  </si>
  <si>
    <t>White Sands</t>
  </si>
  <si>
    <t xml:space="preserve">89'ERS </t>
  </si>
  <si>
    <t>*</t>
  </si>
  <si>
    <t>Ho-Be Hoboes</t>
  </si>
  <si>
    <t>MAL</t>
    <phoneticPr fontId="9" type="noConversion"/>
  </si>
  <si>
    <t>TEXAS</t>
  </si>
  <si>
    <t xml:space="preserve">El Paso </t>
    <phoneticPr fontId="0" type="noConversion"/>
  </si>
  <si>
    <t>Yellow Banks</t>
    <phoneticPr fontId="0" type="noConversion"/>
  </si>
  <si>
    <t>Achieved 100%</t>
  </si>
  <si>
    <t>Moonshine</t>
  </si>
  <si>
    <t>Kimchi Katz</t>
  </si>
  <si>
    <t>Cumberlands</t>
  </si>
  <si>
    <t xml:space="preserve">Timber  </t>
    <phoneticPr fontId="0" type="noConversion"/>
  </si>
  <si>
    <t>Sunuppers</t>
  </si>
  <si>
    <t xml:space="preserve">Edwin W. Jahr  </t>
    <phoneticPr fontId="9" type="noConversion"/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</si>
  <si>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</si>
  <si>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</si>
  <si>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</si>
  <si>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</si>
  <si>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</si>
  <si>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</si>
  <si>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</si>
  <si>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</si>
  <si>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</si>
  <si>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</si>
  <si>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</si>
  <si>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</si>
  <si>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Bigrock</t>
    <phoneticPr fontId="9" type="noConversion"/>
  </si>
  <si>
    <t>Let's Do It</t>
  </si>
  <si>
    <t>Tumbling Bug</t>
  </si>
  <si>
    <t xml:space="preserve">Why-Not-Minot  </t>
  </si>
  <si>
    <t xml:space="preserve">Bismarck - Mandan </t>
  </si>
  <si>
    <t>TARFU</t>
  </si>
  <si>
    <t xml:space="preserve">L S M F T   </t>
  </si>
  <si>
    <t>Rowdy Rebels</t>
  </si>
  <si>
    <t>MASSACHUSETTS 14</t>
  </si>
  <si>
    <t>MASSACHUSETTS 34</t>
  </si>
  <si>
    <t xml:space="preserve">1000 Nits </t>
  </si>
  <si>
    <t>Chuck Hole</t>
  </si>
  <si>
    <t>Hickory Nuts</t>
  </si>
  <si>
    <t xml:space="preserve">Vin Lucky </t>
  </si>
  <si>
    <t xml:space="preserve">Wild "Bill" Cody </t>
  </si>
  <si>
    <t>ALABAMA 13</t>
  </si>
  <si>
    <t>EUROPE</t>
  </si>
  <si>
    <t>Vin Absinthe</t>
  </si>
  <si>
    <t>May</t>
  </si>
  <si>
    <t>Nwalkao-High Pot</t>
  </si>
  <si>
    <t xml:space="preserve">Flea Circus </t>
  </si>
  <si>
    <t xml:space="preserve">Wharf Rats </t>
  </si>
  <si>
    <t xml:space="preserve">Rushmore </t>
  </si>
  <si>
    <t xml:space="preserve">Flatlands </t>
  </si>
  <si>
    <t xml:space="preserve">Only The Strong </t>
  </si>
  <si>
    <t xml:space="preserve">Richeys  </t>
  </si>
  <si>
    <t>Gold Division (1000 +)</t>
  </si>
  <si>
    <t>Standing</t>
  </si>
  <si>
    <t>Silver Division (600-999)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</si>
  <si>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</si>
  <si>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</si>
  <si>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</si>
  <si>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</si>
  <si>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</si>
  <si>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</si>
  <si>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IOWA 16</t>
  </si>
  <si>
    <t>Crotch Crickets</t>
  </si>
  <si>
    <t>Hodag-Icehole</t>
  </si>
  <si>
    <t>Malolos Verdun</t>
  </si>
  <si>
    <t xml:space="preserve">Semo Swampers </t>
  </si>
  <si>
    <t>Hellgate  Nits</t>
  </si>
  <si>
    <t xml:space="preserve">Rose Bugs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</si>
  <si>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</si>
  <si>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</si>
  <si>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</si>
  <si>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</si>
  <si>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</si>
  <si>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</si>
  <si>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</si>
  <si>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Coal Center</t>
  </si>
  <si>
    <t>Son's of the Beaches</t>
  </si>
  <si>
    <t>Lee-Si-Bugs</t>
  </si>
  <si>
    <t>Cedar Bugs</t>
  </si>
  <si>
    <t xml:space="preserve">MAL </t>
  </si>
  <si>
    <t>Tarheels</t>
  </si>
  <si>
    <t>Mullets</t>
  </si>
  <si>
    <t>DDT</t>
  </si>
  <si>
    <t xml:space="preserve">GOLD DIVISION </t>
  </si>
  <si>
    <t xml:space="preserve">SILVER DIVISION </t>
  </si>
  <si>
    <t xml:space="preserve">RED DIVISION </t>
  </si>
  <si>
    <t xml:space="preserve">WHITE DIVISION </t>
  </si>
  <si>
    <t xml:space="preserve">BLUE DIVISION </t>
  </si>
  <si>
    <t xml:space="preserve">GREEN DIVISION </t>
  </si>
  <si>
    <t xml:space="preserve">PROVISIONAL GRAND DIVISION </t>
  </si>
  <si>
    <t>Duck Pluckers</t>
  </si>
  <si>
    <t>Mighty Pinatubo</t>
  </si>
  <si>
    <t>Wanderors</t>
  </si>
  <si>
    <t>MASSACHUSETTS 52</t>
  </si>
  <si>
    <t>Current Life</t>
  </si>
  <si>
    <t>Start Life</t>
  </si>
  <si>
    <t>PY Total</t>
  </si>
  <si>
    <t>NEVADA 2</t>
  </si>
  <si>
    <t>NEVADA 3</t>
  </si>
  <si>
    <t>NEVADA 5</t>
  </si>
  <si>
    <t>General Wayne</t>
  </si>
  <si>
    <t>Telas Potgas</t>
  </si>
  <si>
    <t>Beaver Patrol</t>
  </si>
  <si>
    <t>WEST VIRGINIA 6</t>
  </si>
  <si>
    <t>Crater Lake Louse's</t>
  </si>
  <si>
    <t>Scratchin' Dutchmen</t>
  </si>
  <si>
    <t>Red River Rats</t>
  </si>
  <si>
    <t xml:space="preserve">   , </t>
  </si>
  <si>
    <t>Justaskus</t>
  </si>
  <si>
    <t>Vainglorious Vista Vermin</t>
  </si>
  <si>
    <t>Vin Buffalo Soldiers</t>
  </si>
  <si>
    <t>National Home</t>
  </si>
  <si>
    <t>Snafu</t>
  </si>
  <si>
    <t>BoonDockers</t>
  </si>
  <si>
    <t>Private Itch</t>
  </si>
  <si>
    <r>
      <t>Cotton Boll</t>
    </r>
    <r>
      <rPr>
        <b/>
        <sz val="10"/>
        <rFont val="Arial"/>
        <family val="2"/>
      </rPr>
      <t xml:space="preserve"> </t>
    </r>
  </si>
  <si>
    <t>Stinky</t>
  </si>
  <si>
    <t>EUROPE 6</t>
  </si>
  <si>
    <t>Chippewa Braves</t>
  </si>
  <si>
    <t>TNT</t>
  </si>
  <si>
    <t>Bohica</t>
  </si>
  <si>
    <t>Vin Grape Poppers</t>
  </si>
  <si>
    <t>Stump Jucers</t>
  </si>
  <si>
    <t>2017-2018 Membership Report</t>
  </si>
  <si>
    <t>2018*</t>
  </si>
  <si>
    <t>Yellow River Bellies</t>
  </si>
  <si>
    <t>Flyin' Dimunds</t>
  </si>
  <si>
    <t>Luna Ticks</t>
  </si>
  <si>
    <t>MONTANA 10</t>
  </si>
  <si>
    <t>MONTANA 11</t>
  </si>
  <si>
    <t>MONTANA 24</t>
  </si>
  <si>
    <t>MONTANA 25</t>
  </si>
  <si>
    <t>DEFUNCT 6/6/18</t>
  </si>
  <si>
    <t>Leanderthal Nits</t>
  </si>
  <si>
    <t>Tacoma Warriors</t>
  </si>
  <si>
    <t>DEFUNCT 7-17-18</t>
  </si>
  <si>
    <t>Sgoyi Ti:n</t>
  </si>
  <si>
    <t>2021*</t>
  </si>
  <si>
    <t>Yur-a-bum</t>
  </si>
  <si>
    <t>DEFUNCT 10-2-18</t>
  </si>
  <si>
    <t>DEFUNCT 9-30-18</t>
  </si>
  <si>
    <t>DEFUNCT 10/15/18</t>
  </si>
  <si>
    <t>DEFUNCT 9/1/2018</t>
  </si>
  <si>
    <t>Lousy 11</t>
  </si>
  <si>
    <t>Ma Deuce</t>
  </si>
  <si>
    <t>Night Walkers</t>
  </si>
  <si>
    <t>DEFUNCT 12-26-18</t>
  </si>
  <si>
    <t>Defunct  1/22/19</t>
  </si>
  <si>
    <t>Defunct 10/13/18</t>
  </si>
  <si>
    <t>Duck-Buck-Guse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</si>
</sst>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5">
    <xf numFmtId="0" fontId="0" fillId="0" borderId="0" xfId="0"/>
    <xf numFmtId="0" fontId="0" fillId="0" borderId="5" xfId="0" applyBorder="1" applyProtection="1"/>
    <xf numFmtId="0" fontId="0" fillId="0" borderId="5" xfId="0" applyBorder="1"/>
    <xf numFmtId="0" fontId="0" fillId="0" borderId="5" xfId="0" applyFill="1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</xf>
    <xf numFmtId="0" fontId="0" fillId="0" borderId="5" xfId="0" applyFill="1" applyBorder="1" applyAlignment="1" applyProtection="1"/>
    <xf numFmtId="0" fontId="4" fillId="0" borderId="5" xfId="0" applyFont="1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5" xfId="0" quotePrefix="1" applyFill="1" applyBorder="1" applyAlignment="1">
      <alignment horizontal="left"/>
    </xf>
    <xf numFmtId="0" fontId="4" fillId="0" borderId="5" xfId="0" applyFont="1" applyFill="1" applyBorder="1"/>
    <xf numFmtId="0" fontId="0" fillId="0" borderId="1" xfId="0" applyFill="1" applyBorder="1" applyAlignment="1">
      <alignment horizontal="center"/>
    </xf>
    <xf numFmtId="0" fontId="0" fillId="0" borderId="7" xfId="0" applyBorder="1"/>
    <xf numFmtId="0" fontId="0" fillId="0" borderId="5" xfId="1" applyNumberFormat="1" applyFont="1" applyFill="1" applyBorder="1"/>
    <xf numFmtId="0" fontId="0" fillId="0" borderId="5" xfId="0" applyFill="1" applyBorder="1" applyAlignment="1">
      <alignment vertical="center"/>
    </xf>
    <xf numFmtId="0" fontId="7" fillId="0" borderId="5" xfId="0" applyFont="1" applyFill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0" xfId="0" applyFill="1" applyBorder="1"/>
    <xf numFmtId="0" fontId="2" fillId="0" borderId="5" xfId="0" applyFont="1" applyFill="1" applyBorder="1"/>
    <xf numFmtId="10" fontId="0" fillId="0" borderId="5" xfId="0" applyNumberFormat="1" applyFill="1" applyBorder="1"/>
    <xf numFmtId="0" fontId="0" fillId="0" borderId="0" xfId="0" applyFill="1"/>
    <xf numFmtId="0" fontId="5" fillId="0" borderId="5" xfId="0" applyFont="1" applyFill="1" applyBorder="1" applyAlignment="1">
      <alignment horizontal="center"/>
    </xf>
    <xf numFmtId="0" fontId="0" fillId="0" borderId="13" xfId="0" applyBorder="1"/>
    <xf numFmtId="0" fontId="0" fillId="0" borderId="5" xfId="1" applyNumberFormat="1" applyFont="1" applyFill="1" applyBorder="1" applyAlignment="1"/>
    <xf numFmtId="0" fontId="5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5" xfId="1" applyNumberFormat="1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0" fontId="2" fillId="0" borderId="0" xfId="0" applyFont="1" applyBorder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" xfId="0" applyFill="1" applyBorder="1"/>
    <xf numFmtId="0" fontId="0" fillId="0" borderId="15" xfId="0" applyBorder="1"/>
    <xf numFmtId="10" fontId="0" fillId="0" borderId="0" xfId="0" applyNumberFormat="1" applyBorder="1"/>
    <xf numFmtId="0" fontId="0" fillId="0" borderId="1" xfId="1" applyNumberFormat="1" applyFont="1" applyFill="1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/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3" xfId="0" applyBorder="1" applyProtection="1"/>
    <xf numFmtId="10" fontId="0" fillId="0" borderId="5" xfId="0" applyNumberFormat="1" applyBorder="1" applyProtection="1"/>
    <xf numFmtId="0" fontId="2" fillId="0" borderId="0" xfId="0" applyFont="1" applyFill="1" applyBorder="1"/>
    <xf numFmtId="0" fontId="2" fillId="0" borderId="6" xfId="0" applyFont="1" applyFill="1" applyBorder="1"/>
    <xf numFmtId="0" fontId="12" fillId="0" borderId="5" xfId="0" applyFont="1" applyFill="1" applyBorder="1" applyProtection="1">
      <protection locked="0"/>
    </xf>
    <xf numFmtId="0" fontId="4" fillId="0" borderId="5" xfId="0" quotePrefix="1" applyFont="1" applyFill="1" applyBorder="1" applyAlignment="1" applyProtection="1">
      <alignment horizontal="left"/>
      <protection locked="0"/>
    </xf>
    <xf numFmtId="0" fontId="2" fillId="0" borderId="1" xfId="0" applyFont="1" applyFill="1" applyBorder="1"/>
    <xf numFmtId="10" fontId="0" fillId="0" borderId="1" xfId="0" applyNumberFormat="1" applyFill="1" applyBorder="1"/>
    <xf numFmtId="0" fontId="4" fillId="0" borderId="1" xfId="1" applyNumberFormat="1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Protection="1">
      <protection locked="0"/>
    </xf>
    <xf numFmtId="0" fontId="0" fillId="0" borderId="11" xfId="0" applyFill="1" applyBorder="1"/>
    <xf numFmtId="0" fontId="0" fillId="0" borderId="1" xfId="0" applyFill="1" applyBorder="1" applyAlignment="1" applyProtection="1"/>
    <xf numFmtId="0" fontId="0" fillId="0" borderId="5" xfId="1" applyNumberFormat="1" applyFont="1" applyFill="1" applyBorder="1" applyProtection="1">
      <protection locked="0"/>
    </xf>
    <xf numFmtId="0" fontId="13" fillId="0" borderId="5" xfId="0" applyFont="1" applyFill="1" applyBorder="1" applyProtection="1">
      <protection locked="0"/>
    </xf>
    <xf numFmtId="0" fontId="4" fillId="0" borderId="5" xfId="0" applyFont="1" applyFill="1" applyBorder="1" applyAlignment="1">
      <alignment vertical="center"/>
    </xf>
    <xf numFmtId="0" fontId="4" fillId="0" borderId="5" xfId="1" applyNumberFormat="1" applyFont="1" applyFill="1" applyBorder="1"/>
    <xf numFmtId="10" fontId="0" fillId="0" borderId="0" xfId="0" applyNumberFormat="1" applyFill="1" applyBorder="1"/>
    <xf numFmtId="0" fontId="0" fillId="0" borderId="5" xfId="0" applyFill="1" applyBorder="1" applyAlignment="1">
      <alignment horizontal="center" vertical="center"/>
    </xf>
    <xf numFmtId="0" fontId="0" fillId="0" borderId="5" xfId="1" applyNumberFormat="1" applyFont="1" applyFill="1" applyBorder="1" applyAlignment="1">
      <alignment vertical="center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13" xfId="0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0" fontId="0" fillId="0" borderId="1" xfId="0" applyFont="1" applyFill="1" applyBorder="1"/>
    <xf numFmtId="0" fontId="14" fillId="0" borderId="1" xfId="0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Fill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0" fontId="0" fillId="0" borderId="0" xfId="0" applyNumberFormat="1"/>
    <xf numFmtId="10" fontId="0" fillId="0" borderId="0" xfId="0" applyNumberFormat="1" applyFill="1"/>
    <xf numFmtId="0" fontId="0" fillId="0" borderId="0" xfId="0" applyFill="1" applyProtection="1">
      <protection locked="0"/>
    </xf>
    <xf numFmtId="0" fontId="0" fillId="0" borderId="5" xfId="0" applyNumberFormat="1" applyBorder="1" applyProtection="1"/>
    <xf numFmtId="0" fontId="0" fillId="0" borderId="8" xfId="0" applyFill="1" applyBorder="1"/>
    <xf numFmtId="0" fontId="0" fillId="0" borderId="8" xfId="0" applyFill="1" applyBorder="1" applyProtection="1">
      <protection locked="0"/>
    </xf>
    <xf numFmtId="0" fontId="4" fillId="0" borderId="5" xfId="0" quotePrefix="1" applyFont="1" applyFill="1" applyBorder="1" applyAlignment="1">
      <alignment horizontal="left"/>
    </xf>
    <xf numFmtId="0" fontId="10" fillId="0" borderId="5" xfId="0" applyFont="1" applyFill="1" applyBorder="1"/>
    <xf numFmtId="0" fontId="0" fillId="0" borderId="8" xfId="0" applyFill="1" applyBorder="1" applyAlignment="1">
      <alignment horizontal="center"/>
    </xf>
    <xf numFmtId="0" fontId="0" fillId="0" borderId="8" xfId="1" applyNumberFormat="1" applyFont="1" applyFill="1" applyBorder="1"/>
    <xf numFmtId="0" fontId="7" fillId="0" borderId="5" xfId="1" applyNumberFormat="1" applyFont="1" applyFill="1" applyBorder="1"/>
    <xf numFmtId="0" fontId="4" fillId="0" borderId="5" xfId="1" applyNumberFormat="1" applyFont="1" applyFill="1" applyBorder="1" applyAlignment="1">
      <alignment vertical="center"/>
    </xf>
    <xf numFmtId="0" fontId="5" fillId="0" borderId="5" xfId="1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7" fillId="0" borderId="5" xfId="0" applyFont="1" applyFill="1" applyBorder="1"/>
    <xf numFmtId="0" fontId="11" fillId="0" borderId="5" xfId="0" applyFont="1" applyFill="1" applyBorder="1" applyProtection="1">
      <protection locked="0"/>
    </xf>
    <xf numFmtId="0" fontId="4" fillId="0" borderId="5" xfId="1" applyNumberFormat="1" applyFont="1" applyFill="1" applyBorder="1" applyAlignment="1"/>
    <xf numFmtId="0" fontId="0" fillId="0" borderId="1" xfId="0" applyFill="1" applyBorder="1" applyAlignment="1" applyProtection="1">
      <alignment horizontal="center"/>
      <protection locked="0"/>
    </xf>
    <xf numFmtId="1" fontId="0" fillId="0" borderId="5" xfId="0" applyNumberFormat="1" applyFill="1" applyBorder="1"/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6" xfId="0" applyFont="1" applyBorder="1" applyAlignment="1">
      <alignment wrapText="1"/>
    </xf>
    <xf numFmtId="1" fontId="0" fillId="0" borderId="1" xfId="0" applyNumberFormat="1" applyFill="1" applyBorder="1"/>
    <xf numFmtId="1" fontId="2" fillId="0" borderId="0" xfId="0" applyNumberFormat="1" applyFont="1" applyBorder="1"/>
    <xf numFmtId="1" fontId="2" fillId="0" borderId="6" xfId="0" applyNumberFormat="1" applyFont="1" applyFill="1" applyBorder="1" applyAlignment="1">
      <alignment horizontal="center" wrapText="1"/>
    </xf>
    <xf numFmtId="1" fontId="0" fillId="0" borderId="1" xfId="0" applyNumberFormat="1" applyBorder="1"/>
    <xf numFmtId="1" fontId="0" fillId="0" borderId="0" xfId="0" applyNumberFormat="1" applyFill="1" applyBorder="1"/>
    <xf numFmtId="1" fontId="0" fillId="0" borderId="0" xfId="0" applyNumberFormat="1" applyFill="1"/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1" fontId="0" fillId="0" borderId="0" xfId="0" applyNumberFormat="1" applyBorder="1"/>
    <xf numFmtId="1" fontId="0" fillId="0" borderId="14" xfId="0" applyNumberFormat="1" applyFill="1" applyBorder="1"/>
    <xf numFmtId="1" fontId="0" fillId="0" borderId="8" xfId="0" applyNumberFormat="1" applyFill="1" applyBorder="1" applyProtection="1">
      <protection locked="0"/>
    </xf>
    <xf numFmtId="1" fontId="0" fillId="0" borderId="5" xfId="0" applyNumberFormat="1" applyBorder="1"/>
    <xf numFmtId="1" fontId="0" fillId="0" borderId="1" xfId="0" applyNumberFormat="1" applyFill="1" applyBorder="1" applyProtection="1">
      <protection locked="0"/>
    </xf>
    <xf numFmtId="1" fontId="0" fillId="0" borderId="8" xfId="0" applyNumberFormat="1" applyFill="1" applyBorder="1"/>
    <xf numFmtId="1" fontId="0" fillId="0" borderId="10" xfId="0" applyNumberFormat="1" applyFill="1" applyBorder="1"/>
    <xf numFmtId="1" fontId="0" fillId="0" borderId="16" xfId="0" applyNumberFormat="1" applyBorder="1"/>
    <xf numFmtId="1" fontId="0" fillId="0" borderId="5" xfId="0" applyNumberFormat="1" applyFill="1" applyBorder="1" applyAlignment="1">
      <alignment horizontal="right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30" xfId="0" applyFill="1" applyBorder="1"/>
    <xf numFmtId="0" fontId="0" fillId="0" borderId="10" xfId="0" applyFill="1" applyBorder="1"/>
    <xf numFmtId="0" fontId="0" fillId="0" borderId="1" xfId="1" applyNumberFormat="1" applyFont="1" applyFill="1" applyBorder="1" applyProtection="1">
      <protection locked="0"/>
    </xf>
    <xf numFmtId="0" fontId="0" fillId="0" borderId="1" xfId="0" applyFill="1" applyBorder="1" applyProtection="1"/>
    <xf numFmtId="10" fontId="0" fillId="0" borderId="5" xfId="0" applyNumberFormat="1" applyFill="1" applyBorder="1" applyAlignment="1">
      <alignment horizontal="right"/>
    </xf>
    <xf numFmtId="0" fontId="0" fillId="0" borderId="14" xfId="0" applyFill="1" applyBorder="1"/>
    <xf numFmtId="0" fontId="0" fillId="0" borderId="14" xfId="0" applyFill="1" applyBorder="1" applyProtection="1">
      <protection locked="0"/>
    </xf>
    <xf numFmtId="0" fontId="2" fillId="0" borderId="8" xfId="0" applyFont="1" applyFill="1" applyBorder="1"/>
    <xf numFmtId="10" fontId="0" fillId="0" borderId="8" xfId="0" applyNumberFormat="1" applyFill="1" applyBorder="1"/>
    <xf numFmtId="0" fontId="0" fillId="0" borderId="1" xfId="0" quotePrefix="1" applyFill="1" applyBorder="1" applyAlignment="1">
      <alignment horizontal="left"/>
    </xf>
    <xf numFmtId="0" fontId="0" fillId="0" borderId="32" xfId="0" applyFill="1" applyBorder="1"/>
    <xf numFmtId="0" fontId="0" fillId="0" borderId="31" xfId="0" applyFill="1" applyBorder="1"/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5" xfId="1" applyNumberFormat="1" applyFont="1" applyFill="1" applyBorder="1" applyAlignment="1" applyProtection="1">
      <alignment horizontal="center" vertical="center"/>
      <protection locked="0"/>
    </xf>
    <xf numFmtId="0" fontId="0" fillId="12" borderId="5" xfId="0" applyFill="1" applyBorder="1"/>
    <xf numFmtId="10" fontId="0" fillId="12" borderId="5" xfId="0" applyNumberFormat="1" applyFill="1" applyBorder="1"/>
    <xf numFmtId="1" fontId="0" fillId="12" borderId="5" xfId="0" applyNumberFormat="1" applyFill="1" applyBorder="1"/>
    <xf numFmtId="0" fontId="0" fillId="12" borderId="5" xfId="0" applyFill="1" applyBorder="1" applyProtection="1">
      <protection locked="0"/>
    </xf>
    <xf numFmtId="0" fontId="0" fillId="12" borderId="0" xfId="0" applyFill="1"/>
    <xf numFmtId="0" fontId="0" fillId="12" borderId="5" xfId="0" applyFill="1" applyBorder="1" applyProtection="1"/>
    <xf numFmtId="0" fontId="0" fillId="12" borderId="5" xfId="0" applyFill="1" applyBorder="1" applyAlignment="1" applyProtection="1">
      <alignment horizontal="center"/>
    </xf>
    <xf numFmtId="0" fontId="4" fillId="12" borderId="5" xfId="0" applyFont="1" applyFill="1" applyBorder="1" applyAlignment="1" applyProtection="1">
      <alignment horizontal="center"/>
    </xf>
    <xf numFmtId="10" fontId="0" fillId="12" borderId="1" xfId="0" applyNumberFormat="1" applyFill="1" applyBorder="1"/>
    <xf numFmtId="1" fontId="0" fillId="12" borderId="1" xfId="0" applyNumberFormat="1" applyFill="1" applyBorder="1"/>
    <xf numFmtId="1" fontId="0" fillId="12" borderId="5" xfId="0" applyNumberFormat="1" applyFill="1" applyBorder="1" applyProtection="1">
      <protection locked="0"/>
    </xf>
    <xf numFmtId="0" fontId="0" fillId="12" borderId="1" xfId="0" applyFill="1" applyBorder="1" applyProtection="1">
      <protection locked="0"/>
    </xf>
    <xf numFmtId="0" fontId="4" fillId="12" borderId="5" xfId="0" applyFont="1" applyFill="1" applyBorder="1" applyAlignment="1" applyProtection="1">
      <alignment horizontal="left"/>
    </xf>
    <xf numFmtId="0" fontId="4" fillId="12" borderId="5" xfId="0" applyFont="1" applyFill="1" applyBorder="1" applyProtection="1"/>
    <xf numFmtId="0" fontId="0" fillId="12" borderId="8" xfId="0" applyFill="1" applyBorder="1"/>
    <xf numFmtId="0" fontId="0" fillId="12" borderId="8" xfId="0" applyFill="1" applyBorder="1" applyProtection="1"/>
    <xf numFmtId="0" fontId="0" fillId="12" borderId="8" xfId="0" applyFill="1" applyBorder="1" applyAlignment="1" applyProtection="1">
      <alignment horizontal="center"/>
    </xf>
    <xf numFmtId="0" fontId="4" fillId="12" borderId="8" xfId="0" applyFont="1" applyFill="1" applyBorder="1" applyAlignment="1" applyProtection="1">
      <alignment horizontal="center"/>
    </xf>
    <xf numFmtId="10" fontId="0" fillId="12" borderId="14" xfId="0" applyNumberFormat="1" applyFill="1" applyBorder="1"/>
    <xf numFmtId="1" fontId="0" fillId="12" borderId="14" xfId="0" applyNumberFormat="1" applyFill="1" applyBorder="1"/>
    <xf numFmtId="1" fontId="0" fillId="12" borderId="8" xfId="0" applyNumberFormat="1" applyFill="1" applyBorder="1" applyProtection="1">
      <protection locked="0"/>
    </xf>
    <xf numFmtId="0" fontId="0" fillId="12" borderId="14" xfId="0" applyFill="1" applyBorder="1" applyProtection="1">
      <protection locked="0"/>
    </xf>
    <xf numFmtId="0" fontId="0" fillId="12" borderId="8" xfId="0" applyFill="1" applyBorder="1" applyProtection="1">
      <protection locked="0"/>
    </xf>
    <xf numFmtId="1" fontId="0" fillId="12" borderId="8" xfId="0" applyNumberFormat="1" applyFill="1" applyBorder="1"/>
    <xf numFmtId="0" fontId="0" fillId="12" borderId="0" xfId="0" applyFill="1" applyBorder="1"/>
    <xf numFmtId="0" fontId="0" fillId="12" borderId="1" xfId="0" applyFill="1" applyBorder="1"/>
    <xf numFmtId="0" fontId="0" fillId="12" borderId="1" xfId="0" applyFill="1" applyBorder="1" applyProtection="1"/>
    <xf numFmtId="0" fontId="0" fillId="12" borderId="1" xfId="0" applyFill="1" applyBorder="1" applyAlignment="1" applyProtection="1">
      <alignment horizontal="center"/>
    </xf>
    <xf numFmtId="0" fontId="4" fillId="12" borderId="1" xfId="0" applyFont="1" applyFill="1" applyBorder="1" applyAlignment="1" applyProtection="1">
      <alignment horizontal="center"/>
    </xf>
    <xf numFmtId="1" fontId="0" fillId="12" borderId="1" xfId="0" applyNumberFormat="1" applyFill="1" applyBorder="1" applyProtection="1">
      <protection locked="0"/>
    </xf>
    <xf numFmtId="0" fontId="0" fillId="12" borderId="5" xfId="0" quotePrefix="1" applyFill="1" applyBorder="1" applyAlignment="1" applyProtection="1">
      <alignment horizontal="left"/>
    </xf>
    <xf numFmtId="0" fontId="15" fillId="12" borderId="5" xfId="0" applyFont="1" applyFill="1" applyBorder="1" applyProtection="1"/>
    <xf numFmtId="0" fontId="0" fillId="12" borderId="8" xfId="0" quotePrefix="1" applyFill="1" applyBorder="1" applyAlignment="1" applyProtection="1">
      <alignment horizontal="left"/>
    </xf>
    <xf numFmtId="1" fontId="0" fillId="12" borderId="0" xfId="0" applyNumberFormat="1" applyFill="1" applyBorder="1"/>
    <xf numFmtId="0" fontId="2" fillId="12" borderId="5" xfId="0" applyFont="1" applyFill="1" applyBorder="1"/>
    <xf numFmtId="0" fontId="14" fillId="12" borderId="5" xfId="0" applyFont="1" applyFill="1" applyBorder="1" applyProtection="1">
      <protection locked="0"/>
    </xf>
    <xf numFmtId="1" fontId="0" fillId="12" borderId="0" xfId="0" applyNumberFormat="1" applyFill="1"/>
    <xf numFmtId="0" fontId="2" fillId="12" borderId="1" xfId="0" applyFont="1" applyFill="1" applyBorder="1"/>
    <xf numFmtId="0" fontId="0" fillId="12" borderId="1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0" fillId="12" borderId="5" xfId="0" applyFill="1" applyBorder="1" applyAlignment="1">
      <alignment vertical="center"/>
    </xf>
    <xf numFmtId="0" fontId="0" fillId="12" borderId="30" xfId="0" applyFill="1" applyBorder="1"/>
    <xf numFmtId="0" fontId="0" fillId="12" borderId="10" xfId="0" applyFill="1" applyBorder="1"/>
    <xf numFmtId="0" fontId="0" fillId="12" borderId="11" xfId="0" applyFill="1" applyBorder="1"/>
    <xf numFmtId="0" fontId="0" fillId="12" borderId="5" xfId="1" applyNumberFormat="1" applyFont="1" applyFill="1" applyBorder="1"/>
    <xf numFmtId="0" fontId="12" fillId="12" borderId="5" xfId="0" applyFont="1" applyFill="1" applyBorder="1" applyProtection="1">
      <protection locked="0"/>
    </xf>
    <xf numFmtId="0" fontId="7" fillId="12" borderId="5" xfId="0" applyFont="1" applyFill="1" applyBorder="1" applyAlignment="1">
      <alignment horizontal="center"/>
    </xf>
    <xf numFmtId="1" fontId="0" fillId="12" borderId="10" xfId="0" applyNumberFormat="1" applyFill="1" applyBorder="1"/>
    <xf numFmtId="0" fontId="0" fillId="12" borderId="14" xfId="0" applyFill="1" applyBorder="1" applyAlignment="1">
      <alignment vertical="center"/>
    </xf>
    <xf numFmtId="0" fontId="0" fillId="12" borderId="5" xfId="1" applyNumberFormat="1" applyFont="1" applyFill="1" applyBorder="1" applyAlignment="1">
      <alignment vertical="center"/>
    </xf>
    <xf numFmtId="0" fontId="0" fillId="12" borderId="13" xfId="0" applyFill="1" applyBorder="1" applyProtection="1">
      <protection locked="0"/>
    </xf>
    <xf numFmtId="0" fontId="4" fillId="12" borderId="5" xfId="0" applyFont="1" applyFill="1" applyBorder="1"/>
    <xf numFmtId="0" fontId="0" fillId="12" borderId="5" xfId="0" quotePrefix="1" applyFill="1" applyBorder="1" applyAlignment="1">
      <alignment horizontal="left" vertical="center"/>
    </xf>
    <xf numFmtId="0" fontId="4" fillId="12" borderId="5" xfId="1" applyNumberFormat="1" applyFont="1" applyFill="1" applyBorder="1"/>
    <xf numFmtId="0" fontId="0" fillId="12" borderId="5" xfId="0" applyFill="1" applyBorder="1" applyAlignment="1" applyProtection="1">
      <alignment horizontal="center"/>
      <protection locked="0"/>
    </xf>
    <xf numFmtId="0" fontId="0" fillId="12" borderId="5" xfId="0" quotePrefix="1" applyFill="1" applyBorder="1" applyAlignment="1" applyProtection="1">
      <alignment horizontal="left"/>
      <protection locked="0"/>
    </xf>
    <xf numFmtId="0" fontId="0" fillId="12" borderId="5" xfId="0" applyFill="1" applyBorder="1" applyAlignment="1" applyProtection="1">
      <alignment vertical="center"/>
      <protection locked="0"/>
    </xf>
    <xf numFmtId="0" fontId="0" fillId="12" borderId="5" xfId="1" applyNumberFormat="1" applyFont="1" applyFill="1" applyBorder="1" applyProtection="1">
      <protection locked="0"/>
    </xf>
    <xf numFmtId="0" fontId="4" fillId="12" borderId="5" xfId="0" applyFont="1" applyFill="1" applyBorder="1" applyProtection="1">
      <protection locked="0"/>
    </xf>
    <xf numFmtId="0" fontId="4" fillId="12" borderId="5" xfId="0" applyFont="1" applyFill="1" applyBorder="1" applyAlignment="1" applyProtection="1">
      <alignment horizontal="center"/>
      <protection locked="0"/>
    </xf>
    <xf numFmtId="0" fontId="4" fillId="12" borderId="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5" xfId="1" applyNumberFormat="1" applyFont="1" applyFill="1" applyBorder="1"/>
    <xf numFmtId="10" fontId="0" fillId="2" borderId="5" xfId="0" applyNumberFormat="1" applyFill="1" applyBorder="1"/>
    <xf numFmtId="1" fontId="0" fillId="2" borderId="5" xfId="0" applyNumberFormat="1" applyFill="1" applyBorder="1"/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/>
    <xf numFmtId="0" fontId="0" fillId="0" borderId="5" xfId="0" applyFill="1" applyBorder="1" applyProtection="1"/>
    <xf numFmtId="0" fontId="0" fillId="13" borderId="5" xfId="0" applyFill="1" applyBorder="1"/>
    <xf numFmtId="0" fontId="4" fillId="13" borderId="5" xfId="0" applyFont="1" applyFill="1" applyBorder="1" applyProtection="1">
      <protection locked="0"/>
    </xf>
    <xf numFmtId="0" fontId="4" fillId="13" borderId="5" xfId="0" applyFont="1" applyFill="1" applyBorder="1" applyAlignment="1" applyProtection="1">
      <alignment horizontal="center"/>
      <protection locked="0"/>
    </xf>
    <xf numFmtId="0" fontId="0" fillId="13" borderId="5" xfId="0" applyFill="1" applyBorder="1" applyProtection="1">
      <protection locked="0"/>
    </xf>
    <xf numFmtId="10" fontId="0" fillId="13" borderId="1" xfId="0" applyNumberFormat="1" applyFill="1" applyBorder="1"/>
    <xf numFmtId="1" fontId="0" fillId="13" borderId="1" xfId="0" applyNumberFormat="1" applyFill="1" applyBorder="1"/>
    <xf numFmtId="0" fontId="0" fillId="13" borderId="1" xfId="0" applyFill="1" applyBorder="1" applyProtection="1">
      <protection locked="0"/>
    </xf>
    <xf numFmtId="1" fontId="0" fillId="13" borderId="5" xfId="0" applyNumberFormat="1" applyFill="1" applyBorder="1"/>
    <xf numFmtId="0" fontId="0" fillId="13" borderId="0" xfId="0" applyFill="1"/>
    <xf numFmtId="0" fontId="0" fillId="9" borderId="5" xfId="0" applyFill="1" applyBorder="1"/>
    <xf numFmtId="0" fontId="4" fillId="9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horizontal="center"/>
      <protection locked="0"/>
    </xf>
    <xf numFmtId="10" fontId="0" fillId="9" borderId="5" xfId="0" applyNumberFormat="1" applyFill="1" applyBorder="1"/>
    <xf numFmtId="1" fontId="0" fillId="9" borderId="5" xfId="0" applyNumberFormat="1" applyFill="1" applyBorder="1"/>
    <xf numFmtId="1" fontId="0" fillId="9" borderId="5" xfId="0" applyNumberFormat="1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9" borderId="0" xfId="0" applyFill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8" xfId="1" applyNumberFormat="1" applyFont="1" applyFill="1" applyBorder="1"/>
    <xf numFmtId="1" fontId="0" fillId="2" borderId="8" xfId="0" applyNumberFormat="1" applyFill="1" applyBorder="1"/>
    <xf numFmtId="1" fontId="0" fillId="2" borderId="8" xfId="0" applyNumberFormat="1" applyFill="1" applyBorder="1" applyProtection="1">
      <protection locked="0"/>
    </xf>
    <xf numFmtId="0" fontId="12" fillId="2" borderId="5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4" fillId="13" borderId="5" xfId="0" applyFont="1" applyFill="1" applyBorder="1"/>
    <xf numFmtId="0" fontId="14" fillId="13" borderId="5" xfId="0" applyFont="1" applyFill="1" applyBorder="1" applyProtection="1">
      <protection locked="0"/>
    </xf>
    <xf numFmtId="0" fontId="14" fillId="13" borderId="5" xfId="0" applyFont="1" applyFill="1" applyBorder="1" applyAlignment="1" applyProtection="1">
      <alignment horizontal="center"/>
      <protection locked="0"/>
    </xf>
    <xf numFmtId="10" fontId="14" fillId="13" borderId="1" xfId="0" applyNumberFormat="1" applyFont="1" applyFill="1" applyBorder="1"/>
    <xf numFmtId="1" fontId="14" fillId="13" borderId="1" xfId="0" applyNumberFormat="1" applyFont="1" applyFill="1" applyBorder="1"/>
    <xf numFmtId="1" fontId="14" fillId="13" borderId="5" xfId="0" applyNumberFormat="1" applyFont="1" applyFill="1" applyBorder="1" applyProtection="1">
      <protection locked="0"/>
    </xf>
    <xf numFmtId="0" fontId="14" fillId="13" borderId="1" xfId="0" applyFont="1" applyFill="1" applyBorder="1" applyProtection="1">
      <protection locked="0"/>
    </xf>
    <xf numFmtId="1" fontId="14" fillId="13" borderId="5" xfId="0" applyNumberFormat="1" applyFont="1" applyFill="1" applyBorder="1"/>
    <xf numFmtId="0" fontId="14" fillId="13" borderId="0" xfId="0" applyFont="1" applyFill="1"/>
    <xf numFmtId="10" fontId="0" fillId="13" borderId="5" xfId="0" applyNumberFormat="1" applyFill="1" applyBorder="1"/>
    <xf numFmtId="1" fontId="0" fillId="13" borderId="5" xfId="0" applyNumberFormat="1" applyFill="1" applyBorder="1" applyProtection="1">
      <protection locked="0"/>
    </xf>
    <xf numFmtId="0" fontId="4" fillId="2" borderId="5" xfId="0" applyFont="1" applyFill="1" applyBorder="1" applyAlignment="1">
      <alignment horizontal="center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0" fontId="0" fillId="2" borderId="1" xfId="0" applyNumberFormat="1" applyFill="1" applyBorder="1"/>
    <xf numFmtId="1" fontId="0" fillId="2" borderId="1" xfId="0" applyNumberFormat="1" applyFill="1" applyBorder="1"/>
    <xf numFmtId="0" fontId="0" fillId="2" borderId="1" xfId="0" applyFill="1" applyBorder="1" applyProtection="1">
      <protection locked="0"/>
    </xf>
    <xf numFmtId="0" fontId="0" fillId="13" borderId="5" xfId="0" applyFill="1" applyBorder="1" applyAlignment="1" applyProtection="1">
      <alignment horizontal="center"/>
      <protection locked="0"/>
    </xf>
    <xf numFmtId="0" fontId="16" fillId="2" borderId="5" xfId="0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1" applyNumberFormat="1" applyFont="1" applyFill="1" applyBorder="1" applyAlignment="1"/>
    <xf numFmtId="0" fontId="14" fillId="2" borderId="5" xfId="0" applyFont="1" applyFill="1" applyBorder="1"/>
    <xf numFmtId="10" fontId="14" fillId="2" borderId="5" xfId="0" applyNumberFormat="1" applyFont="1" applyFill="1" applyBorder="1"/>
    <xf numFmtId="1" fontId="14" fillId="2" borderId="1" xfId="0" applyNumberFormat="1" applyFont="1" applyFill="1" applyBorder="1"/>
    <xf numFmtId="1" fontId="14" fillId="2" borderId="5" xfId="0" applyNumberFormat="1" applyFont="1" applyFill="1" applyBorder="1"/>
    <xf numFmtId="1" fontId="14" fillId="2" borderId="1" xfId="0" applyNumberFormat="1" applyFont="1" applyFill="1" applyBorder="1" applyProtection="1">
      <protection locked="0"/>
    </xf>
    <xf numFmtId="0" fontId="14" fillId="2" borderId="5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/>
    <xf numFmtId="0" fontId="0" fillId="13" borderId="5" xfId="0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2" fillId="13" borderId="5" xfId="0" applyFont="1" applyFill="1" applyBorder="1"/>
    <xf numFmtId="0" fontId="7" fillId="13" borderId="5" xfId="0" applyFont="1" applyFill="1" applyBorder="1" applyAlignment="1">
      <alignment horizontal="center"/>
    </xf>
    <xf numFmtId="0" fontId="0" fillId="13" borderId="5" xfId="1" applyNumberFormat="1" applyFont="1" applyFill="1" applyBorder="1"/>
    <xf numFmtId="0" fontId="0" fillId="13" borderId="11" xfId="0" applyFill="1" applyBorder="1"/>
    <xf numFmtId="1" fontId="0" fillId="13" borderId="10" xfId="0" applyNumberFormat="1" applyFill="1" applyBorder="1"/>
    <xf numFmtId="0" fontId="4" fillId="13" borderId="14" xfId="0" applyFont="1" applyFill="1" applyBorder="1" applyProtection="1">
      <protection locked="0"/>
    </xf>
    <xf numFmtId="0" fontId="4" fillId="13" borderId="14" xfId="0" applyFont="1" applyFill="1" applyBorder="1" applyAlignment="1" applyProtection="1">
      <alignment horizontal="center"/>
      <protection locked="0"/>
    </xf>
    <xf numFmtId="0" fontId="2" fillId="9" borderId="5" xfId="0" applyFont="1" applyFill="1" applyBorder="1"/>
    <xf numFmtId="0" fontId="0" fillId="9" borderId="5" xfId="0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0" fillId="9" borderId="5" xfId="1" applyNumberFormat="1" applyFont="1" applyFill="1" applyBorder="1"/>
    <xf numFmtId="1" fontId="0" fillId="9" borderId="10" xfId="0" applyNumberFormat="1" applyFill="1" applyBorder="1"/>
    <xf numFmtId="0" fontId="0" fillId="13" borderId="5" xfId="0" quotePrefix="1" applyFill="1" applyBorder="1" applyAlignment="1" applyProtection="1">
      <alignment horizontal="left"/>
    </xf>
    <xf numFmtId="0" fontId="0" fillId="13" borderId="5" xfId="0" applyFill="1" applyBorder="1" applyAlignment="1" applyProtection="1">
      <alignment horizontal="center"/>
    </xf>
    <xf numFmtId="0" fontId="4" fillId="13" borderId="5" xfId="0" applyFont="1" applyFill="1" applyBorder="1" applyAlignment="1" applyProtection="1">
      <alignment horizontal="center"/>
    </xf>
    <xf numFmtId="0" fontId="0" fillId="13" borderId="5" xfId="0" applyFill="1" applyBorder="1" applyProtection="1"/>
    <xf numFmtId="0" fontId="0" fillId="13" borderId="5" xfId="0" quotePrefix="1" applyFill="1" applyBorder="1" applyAlignment="1" applyProtection="1">
      <alignment horizontal="left" vertical="center"/>
    </xf>
    <xf numFmtId="0" fontId="0" fillId="13" borderId="5" xfId="1" applyNumberFormat="1" applyFont="1" applyFill="1" applyBorder="1" applyAlignment="1"/>
    <xf numFmtId="0" fontId="12" fillId="13" borderId="5" xfId="0" applyFont="1" applyFill="1" applyBorder="1" applyProtection="1">
      <protection locked="0"/>
    </xf>
    <xf numFmtId="0" fontId="0" fillId="9" borderId="11" xfId="0" applyFill="1" applyBorder="1"/>
    <xf numFmtId="0" fontId="4" fillId="13" borderId="5" xfId="0" applyFont="1" applyFill="1" applyBorder="1" applyAlignment="1" applyProtection="1">
      <alignment vertical="center"/>
      <protection locked="0"/>
    </xf>
    <xf numFmtId="0" fontId="4" fillId="13" borderId="5" xfId="1" applyNumberFormat="1" applyFont="1" applyFill="1" applyBorder="1" applyAlignment="1" applyProtection="1">
      <alignment horizontal="center"/>
      <protection locked="0"/>
    </xf>
    <xf numFmtId="0" fontId="12" fillId="13" borderId="1" xfId="0" applyFont="1" applyFill="1" applyBorder="1" applyProtection="1">
      <protection locked="0"/>
    </xf>
    <xf numFmtId="0" fontId="0" fillId="13" borderId="5" xfId="0" quotePrefix="1" applyFill="1" applyBorder="1" applyAlignment="1">
      <alignment horizontal="left"/>
    </xf>
    <xf numFmtId="0" fontId="2" fillId="6" borderId="5" xfId="0" applyFont="1" applyFill="1" applyBorder="1"/>
    <xf numFmtId="0" fontId="0" fillId="6" borderId="5" xfId="0" applyFill="1" applyBorder="1"/>
    <xf numFmtId="0" fontId="0" fillId="6" borderId="5" xfId="0" applyFill="1" applyBorder="1" applyAlignment="1">
      <alignment horizontal="center"/>
    </xf>
    <xf numFmtId="0" fontId="0" fillId="6" borderId="5" xfId="1" applyNumberFormat="1" applyFont="1" applyFill="1" applyBorder="1"/>
    <xf numFmtId="10" fontId="0" fillId="6" borderId="5" xfId="0" applyNumberFormat="1" applyFill="1" applyBorder="1"/>
    <xf numFmtId="1" fontId="0" fillId="6" borderId="5" xfId="0" applyNumberFormat="1" applyFill="1" applyBorder="1"/>
    <xf numFmtId="1" fontId="0" fillId="6" borderId="5" xfId="0" applyNumberForma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0" xfId="0" applyFill="1"/>
    <xf numFmtId="10" fontId="0" fillId="6" borderId="1" xfId="0" applyNumberFormat="1" applyFill="1" applyBorder="1"/>
    <xf numFmtId="1" fontId="0" fillId="6" borderId="1" xfId="0" applyNumberFormat="1" applyFill="1" applyBorder="1"/>
    <xf numFmtId="0" fontId="4" fillId="6" borderId="5" xfId="0" applyFont="1" applyFill="1" applyBorder="1" applyAlignment="1">
      <alignment horizontal="center"/>
    </xf>
    <xf numFmtId="0" fontId="0" fillId="6" borderId="1" xfId="0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5" xfId="1" applyNumberFormat="1" applyFont="1" applyFill="1" applyBorder="1" applyAlignment="1" applyProtection="1">
      <alignment horizontal="center"/>
      <protection locked="0"/>
    </xf>
    <xf numFmtId="0" fontId="0" fillId="6" borderId="5" xfId="0" applyFill="1" applyBorder="1" applyProtection="1"/>
    <xf numFmtId="0" fontId="0" fillId="6" borderId="5" xfId="0" applyFill="1" applyBorder="1" applyAlignment="1" applyProtection="1">
      <alignment horizontal="center"/>
    </xf>
    <xf numFmtId="0" fontId="4" fillId="6" borderId="5" xfId="0" applyFont="1" applyFill="1" applyBorder="1" applyAlignment="1" applyProtection="1">
      <alignment horizontal="center"/>
    </xf>
    <xf numFmtId="0" fontId="4" fillId="6" borderId="5" xfId="0" applyFont="1" applyFill="1" applyBorder="1" applyProtection="1">
      <protection locked="0"/>
    </xf>
    <xf numFmtId="0" fontId="4" fillId="6" borderId="5" xfId="0" applyFont="1" applyFill="1" applyBorder="1" applyAlignment="1" applyProtection="1">
      <alignment horizontal="center"/>
      <protection locked="0"/>
    </xf>
    <xf numFmtId="0" fontId="2" fillId="12" borderId="6" xfId="0" applyFont="1" applyFill="1" applyBorder="1"/>
    <xf numFmtId="0" fontId="0" fillId="14" borderId="5" xfId="0" applyFill="1" applyBorder="1"/>
    <xf numFmtId="0" fontId="5" fillId="14" borderId="5" xfId="0" applyFont="1" applyFill="1" applyBorder="1" applyAlignment="1" applyProtection="1">
      <alignment vertical="center"/>
      <protection locked="0"/>
    </xf>
    <xf numFmtId="0" fontId="5" fillId="14" borderId="5" xfId="0" applyFont="1" applyFill="1" applyBorder="1" applyAlignment="1" applyProtection="1">
      <alignment horizontal="center"/>
      <protection locked="0"/>
    </xf>
    <xf numFmtId="0" fontId="5" fillId="14" borderId="5" xfId="1" applyNumberFormat="1" applyFont="1" applyFill="1" applyBorder="1" applyAlignment="1" applyProtection="1">
      <alignment horizontal="center"/>
      <protection locked="0"/>
    </xf>
    <xf numFmtId="10" fontId="0" fillId="14" borderId="5" xfId="0" applyNumberFormat="1" applyFill="1" applyBorder="1"/>
    <xf numFmtId="1" fontId="0" fillId="14" borderId="5" xfId="0" applyNumberFormat="1" applyFill="1" applyBorder="1"/>
    <xf numFmtId="1" fontId="0" fillId="14" borderId="5" xfId="0" applyNumberFormat="1" applyFill="1" applyBorder="1" applyProtection="1">
      <protection locked="0"/>
    </xf>
    <xf numFmtId="0" fontId="0" fillId="14" borderId="5" xfId="0" applyFill="1" applyBorder="1" applyProtection="1">
      <protection locked="0"/>
    </xf>
    <xf numFmtId="0" fontId="14" fillId="14" borderId="5" xfId="0" applyFont="1" applyFill="1" applyBorder="1" applyProtection="1">
      <protection locked="0"/>
    </xf>
    <xf numFmtId="0" fontId="5" fillId="14" borderId="5" xfId="0" applyFont="1" applyFill="1" applyBorder="1" applyProtection="1">
      <protection locked="0"/>
    </xf>
    <xf numFmtId="0" fontId="0" fillId="14" borderId="0" xfId="0" applyFill="1"/>
    <xf numFmtId="0" fontId="0" fillId="6" borderId="5" xfId="0" applyFill="1" applyBorder="1" applyAlignment="1" applyProtection="1">
      <alignment horizontal="center"/>
      <protection locked="0"/>
    </xf>
    <xf numFmtId="0" fontId="0" fillId="15" borderId="5" xfId="0" applyFill="1" applyBorder="1"/>
    <xf numFmtId="10" fontId="0" fillId="15" borderId="5" xfId="0" applyNumberFormat="1" applyFill="1" applyBorder="1"/>
    <xf numFmtId="1" fontId="0" fillId="15" borderId="5" xfId="0" applyNumberFormat="1" applyFill="1" applyBorder="1"/>
    <xf numFmtId="0" fontId="0" fillId="15" borderId="5" xfId="0" applyFill="1" applyBorder="1" applyProtection="1">
      <protection locked="0"/>
    </xf>
    <xf numFmtId="0" fontId="0" fillId="15" borderId="0" xfId="0" applyFill="1"/>
    <xf numFmtId="0" fontId="0" fillId="15" borderId="5" xfId="0" applyFill="1" applyBorder="1" applyProtection="1"/>
    <xf numFmtId="0" fontId="0" fillId="15" borderId="5" xfId="0" applyFill="1" applyBorder="1" applyAlignment="1" applyProtection="1">
      <alignment horizontal="center"/>
    </xf>
    <xf numFmtId="0" fontId="4" fillId="15" borderId="5" xfId="0" applyFont="1" applyFill="1" applyBorder="1" applyAlignment="1" applyProtection="1">
      <alignment horizontal="center"/>
    </xf>
    <xf numFmtId="10" fontId="0" fillId="15" borderId="1" xfId="0" applyNumberFormat="1" applyFill="1" applyBorder="1"/>
    <xf numFmtId="1" fontId="0" fillId="15" borderId="1" xfId="0" applyNumberFormat="1" applyFill="1" applyBorder="1"/>
    <xf numFmtId="1" fontId="0" fillId="15" borderId="5" xfId="0" applyNumberFormat="1" applyFill="1" applyBorder="1" applyProtection="1">
      <protection locked="0"/>
    </xf>
    <xf numFmtId="0" fontId="0" fillId="15" borderId="1" xfId="0" applyFill="1" applyBorder="1" applyProtection="1">
      <protection locked="0"/>
    </xf>
    <xf numFmtId="0" fontId="4" fillId="15" borderId="0" xfId="0" applyFont="1" applyFill="1" applyBorder="1" applyAlignment="1" applyProtection="1">
      <alignment horizontal="center"/>
    </xf>
    <xf numFmtId="0" fontId="0" fillId="15" borderId="0" xfId="0" applyFill="1" applyBorder="1"/>
    <xf numFmtId="0" fontId="0" fillId="15" borderId="5" xfId="0" quotePrefix="1" applyFill="1" applyBorder="1" applyAlignment="1" applyProtection="1">
      <alignment horizontal="left"/>
    </xf>
    <xf numFmtId="0" fontId="4" fillId="15" borderId="5" xfId="0" applyFont="1" applyFill="1" applyBorder="1" applyProtection="1"/>
    <xf numFmtId="0" fontId="0" fillId="15" borderId="5" xfId="0" applyFill="1" applyBorder="1" applyAlignment="1">
      <alignment horizontal="center"/>
    </xf>
    <xf numFmtId="0" fontId="0" fillId="15" borderId="5" xfId="0" quotePrefix="1" applyFill="1" applyBorder="1" applyAlignment="1">
      <alignment horizontal="left"/>
    </xf>
    <xf numFmtId="0" fontId="2" fillId="15" borderId="5" xfId="0" applyFont="1" applyFill="1" applyBorder="1"/>
    <xf numFmtId="0" fontId="7" fillId="15" borderId="5" xfId="0" applyFont="1" applyFill="1" applyBorder="1" applyAlignment="1">
      <alignment horizontal="center"/>
    </xf>
    <xf numFmtId="0" fontId="0" fillId="15" borderId="5" xfId="1" applyNumberFormat="1" applyFont="1" applyFill="1" applyBorder="1"/>
    <xf numFmtId="1" fontId="0" fillId="15" borderId="10" xfId="0" applyNumberFormat="1" applyFill="1" applyBorder="1"/>
    <xf numFmtId="0" fontId="0" fillId="15" borderId="11" xfId="0" applyFill="1" applyBorder="1"/>
    <xf numFmtId="0" fontId="0" fillId="15" borderId="13" xfId="0" applyFill="1" applyBorder="1" applyProtection="1">
      <protection locked="0"/>
    </xf>
    <xf numFmtId="0" fontId="0" fillId="15" borderId="5" xfId="1" applyNumberFormat="1" applyFont="1" applyFill="1" applyBorder="1" applyAlignment="1"/>
    <xf numFmtId="0" fontId="5" fillId="15" borderId="5" xfId="0" applyFont="1" applyFill="1" applyBorder="1" applyAlignment="1">
      <alignment vertical="center"/>
    </xf>
    <xf numFmtId="0" fontId="5" fillId="15" borderId="5" xfId="0" applyFont="1" applyFill="1" applyBorder="1" applyAlignment="1">
      <alignment horizontal="center"/>
    </xf>
    <xf numFmtId="0" fontId="5" fillId="15" borderId="5" xfId="0" applyFont="1" applyFill="1" applyBorder="1"/>
    <xf numFmtId="0" fontId="5" fillId="15" borderId="5" xfId="0" applyFont="1" applyFill="1" applyBorder="1" applyProtection="1">
      <protection locked="0"/>
    </xf>
    <xf numFmtId="0" fontId="4" fillId="15" borderId="5" xfId="0" applyFont="1" applyFill="1" applyBorder="1"/>
    <xf numFmtId="0" fontId="4" fillId="15" borderId="5" xfId="0" applyFont="1" applyFill="1" applyBorder="1" applyAlignment="1">
      <alignment horizontal="center"/>
    </xf>
    <xf numFmtId="0" fontId="4" fillId="15" borderId="5" xfId="1" applyNumberFormat="1" applyFont="1" applyFill="1" applyBorder="1"/>
    <xf numFmtId="0" fontId="0" fillId="15" borderId="5" xfId="0" applyFill="1" applyBorder="1" applyAlignment="1" applyProtection="1">
      <alignment horizontal="center"/>
      <protection locked="0"/>
    </xf>
    <xf numFmtId="0" fontId="4" fillId="15" borderId="5" xfId="0" applyFont="1" applyFill="1" applyBorder="1" applyProtection="1">
      <protection locked="0"/>
    </xf>
    <xf numFmtId="0" fontId="2" fillId="15" borderId="1" xfId="0" applyFont="1" applyFill="1" applyBorder="1"/>
    <xf numFmtId="0" fontId="0" fillId="15" borderId="1" xfId="0" applyFill="1" applyBorder="1" applyAlignment="1" applyProtection="1">
      <alignment horizontal="center"/>
      <protection locked="0"/>
    </xf>
    <xf numFmtId="0" fontId="0" fillId="15" borderId="1" xfId="1" applyNumberFormat="1" applyFont="1" applyFill="1" applyBorder="1" applyProtection="1">
      <protection locked="0"/>
    </xf>
    <xf numFmtId="1" fontId="0" fillId="15" borderId="1" xfId="0" applyNumberFormat="1" applyFill="1" applyBorder="1" applyProtection="1">
      <protection locked="0"/>
    </xf>
    <xf numFmtId="0" fontId="14" fillId="15" borderId="5" xfId="0" applyFont="1" applyFill="1" applyBorder="1" applyProtection="1">
      <protection locked="0"/>
    </xf>
    <xf numFmtId="0" fontId="4" fillId="15" borderId="5" xfId="0" applyFont="1" applyFill="1" applyBorder="1" applyAlignment="1" applyProtection="1">
      <alignment horizontal="center"/>
      <protection locked="0"/>
    </xf>
    <xf numFmtId="0" fontId="4" fillId="15" borderId="5" xfId="1" applyNumberFormat="1" applyFont="1" applyFill="1" applyBorder="1" applyAlignment="1" applyProtection="1">
      <alignment horizontal="center"/>
      <protection locked="0"/>
    </xf>
    <xf numFmtId="0" fontId="4" fillId="6" borderId="5" xfId="1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8"/>
  <sheetViews>
    <sheetView zoomScale="150" zoomScaleNormal="150" workbookViewId="0">
      <pane xSplit="12" ySplit="2" topLeftCell="AW24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25" sqref="A25:XFD25"/>
    </sheetView>
  </sheetViews>
  <sheetFormatPr defaultColWidth="8.85546875" defaultRowHeight="15" x14ac:dyDescent="0.25"/>
  <cols>
    <col min="1" max="1" width="10.5703125" bestFit="1" customWidth="1"/>
    <col min="2" max="2" width="17.85546875" bestFit="1" customWidth="1"/>
    <col min="3" max="3" width="4.42578125" customWidth="1"/>
    <col min="4" max="4" width="6.42578125" hidden="1" customWidth="1"/>
    <col min="5" max="5" width="5.42578125" bestFit="1" customWidth="1"/>
    <col min="6" max="6" width="5.140625" bestFit="1" customWidth="1"/>
    <col min="7" max="7" width="8.28515625" bestFit="1" customWidth="1"/>
    <col min="8" max="8" width="7.140625" style="131" bestFit="1" customWidth="1"/>
    <col min="9" max="9" width="7.7109375" style="131" bestFit="1" customWidth="1"/>
    <col min="10" max="10" width="5" customWidth="1"/>
    <col min="11" max="11" width="5.42578125" style="33" customWidth="1"/>
    <col min="12" max="12" width="8.140625" style="33" customWidth="1"/>
    <col min="13" max="13" width="3" customWidth="1"/>
    <col min="14" max="15" width="2.85546875" customWidth="1"/>
    <col min="16" max="16" width="7.7109375" customWidth="1"/>
    <col min="17" max="17" width="3.85546875" customWidth="1"/>
    <col min="18" max="18" width="3" customWidth="1"/>
    <col min="19" max="20" width="2.85546875" customWidth="1"/>
    <col min="21" max="21" width="7.140625" customWidth="1"/>
    <col min="22" max="22" width="2.85546875" customWidth="1"/>
    <col min="23" max="23" width="3" customWidth="1"/>
    <col min="24" max="24" width="2.85546875" customWidth="1"/>
    <col min="25" max="25" width="3" customWidth="1"/>
    <col min="26" max="26" width="7.1406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5546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5546875" customWidth="1"/>
    <col min="45" max="45" width="2.85546875" customWidth="1"/>
    <col min="46" max="46" width="8" customWidth="1"/>
    <col min="47" max="47" width="2.85546875" customWidth="1"/>
    <col min="48" max="48" width="3" customWidth="1"/>
    <col min="49" max="49" width="3.85546875" customWidth="1"/>
    <col min="50" max="50" width="2.85546875" customWidth="1"/>
    <col min="51" max="51" width="8.140625" customWidth="1"/>
    <col min="52" max="53" width="2.85546875" customWidth="1"/>
    <col min="54" max="54" width="3.85546875" customWidth="1"/>
    <col min="55" max="55" width="3" customWidth="1"/>
    <col min="56" max="56" width="8.140625" customWidth="1"/>
    <col min="57" max="57" width="3" customWidth="1"/>
    <col min="58" max="58" width="2.85546875" customWidth="1"/>
    <col min="59" max="59" width="3.85546875" customWidth="1"/>
    <col min="60" max="60" width="2.85546875" customWidth="1"/>
    <col min="61" max="61" width="8.140625" customWidth="1"/>
    <col min="62" max="62" width="3" customWidth="1"/>
    <col min="63" max="63" width="2.85546875" customWidth="1"/>
    <col min="64" max="64" width="3.85546875" customWidth="1"/>
    <col min="65" max="65" width="3" customWidth="1"/>
    <col min="66" max="66" width="8.140625" customWidth="1"/>
    <col min="67" max="68" width="3" customWidth="1"/>
    <col min="69" max="69" width="3.85546875" customWidth="1"/>
    <col min="70" max="70" width="3" customWidth="1"/>
    <col min="71" max="71" width="8.140625" customWidth="1"/>
  </cols>
  <sheetData>
    <row r="1" spans="1:71" x14ac:dyDescent="0.25">
      <c r="A1" s="48"/>
      <c r="B1" s="48"/>
      <c r="C1" s="48"/>
      <c r="D1" s="48"/>
      <c r="E1" s="48"/>
      <c r="F1" s="48"/>
      <c r="G1" s="48"/>
      <c r="H1" s="126"/>
      <c r="I1" s="126"/>
      <c r="J1" s="48"/>
      <c r="K1" s="63"/>
      <c r="L1" s="63"/>
      <c r="M1" s="389" t="s">
        <v>374</v>
      </c>
      <c r="N1" s="390"/>
      <c r="O1" s="390"/>
      <c r="P1" s="391"/>
      <c r="Q1" s="389" t="s">
        <v>138</v>
      </c>
      <c r="R1" s="390"/>
      <c r="S1" s="390"/>
      <c r="T1" s="390"/>
      <c r="U1" s="391"/>
      <c r="V1" s="389" t="s">
        <v>321</v>
      </c>
      <c r="W1" s="390"/>
      <c r="X1" s="390"/>
      <c r="Y1" s="390"/>
      <c r="Z1" s="391"/>
      <c r="AA1" s="389" t="s">
        <v>155</v>
      </c>
      <c r="AB1" s="390"/>
      <c r="AC1" s="390"/>
      <c r="AD1" s="390"/>
      <c r="AE1" s="391"/>
      <c r="AF1" s="389" t="s">
        <v>156</v>
      </c>
      <c r="AG1" s="390"/>
      <c r="AH1" s="390"/>
      <c r="AI1" s="390"/>
      <c r="AJ1" s="391"/>
      <c r="AK1" s="389" t="s">
        <v>78</v>
      </c>
      <c r="AL1" s="390"/>
      <c r="AM1" s="390"/>
      <c r="AN1" s="390"/>
      <c r="AO1" s="391"/>
      <c r="AP1" s="389" t="s">
        <v>79</v>
      </c>
      <c r="AQ1" s="390"/>
      <c r="AR1" s="390"/>
      <c r="AS1" s="390"/>
      <c r="AT1" s="391"/>
      <c r="AU1" s="389" t="s">
        <v>53</v>
      </c>
      <c r="AV1" s="390"/>
      <c r="AW1" s="390"/>
      <c r="AX1" s="390"/>
      <c r="AY1" s="391"/>
      <c r="AZ1" s="389" t="s">
        <v>54</v>
      </c>
      <c r="BA1" s="390"/>
      <c r="BB1" s="390"/>
      <c r="BC1" s="390"/>
      <c r="BD1" s="391"/>
      <c r="BE1" s="389" t="s">
        <v>48</v>
      </c>
      <c r="BF1" s="390"/>
      <c r="BG1" s="390"/>
      <c r="BH1" s="390"/>
      <c r="BI1" s="391"/>
      <c r="BJ1" s="389" t="s">
        <v>243</v>
      </c>
      <c r="BK1" s="390"/>
      <c r="BL1" s="390"/>
      <c r="BM1" s="390"/>
      <c r="BN1" s="391"/>
      <c r="BO1" s="389" t="s">
        <v>350</v>
      </c>
      <c r="BP1" s="390"/>
      <c r="BQ1" s="390"/>
      <c r="BR1" s="390"/>
      <c r="BS1" s="391"/>
    </row>
    <row r="2" spans="1:71" ht="31.5" customHeight="1" thickBot="1" x14ac:dyDescent="0.3">
      <c r="A2" s="8" t="s">
        <v>57</v>
      </c>
      <c r="B2" s="8" t="s">
        <v>10</v>
      </c>
      <c r="C2" s="8" t="s">
        <v>66</v>
      </c>
      <c r="D2" s="8" t="s">
        <v>67</v>
      </c>
      <c r="E2" s="124" t="s">
        <v>402</v>
      </c>
      <c r="F2" s="10" t="s">
        <v>178</v>
      </c>
      <c r="G2" s="10" t="s">
        <v>158</v>
      </c>
      <c r="H2" s="127" t="s">
        <v>401</v>
      </c>
      <c r="I2" s="127" t="s">
        <v>400</v>
      </c>
      <c r="J2" s="121" t="s">
        <v>159</v>
      </c>
      <c r="K2" s="64" t="s">
        <v>294</v>
      </c>
      <c r="L2" s="64" t="s">
        <v>191</v>
      </c>
      <c r="M2" s="9" t="s">
        <v>220</v>
      </c>
      <c r="N2" s="9" t="s">
        <v>221</v>
      </c>
      <c r="O2" s="9" t="s">
        <v>121</v>
      </c>
      <c r="P2" s="9" t="s">
        <v>122</v>
      </c>
      <c r="Q2" s="9" t="s">
        <v>123</v>
      </c>
      <c r="R2" s="9" t="s">
        <v>220</v>
      </c>
      <c r="S2" s="9" t="s">
        <v>221</v>
      </c>
      <c r="T2" s="9" t="s">
        <v>121</v>
      </c>
      <c r="U2" s="9" t="s">
        <v>122</v>
      </c>
      <c r="V2" s="9" t="s">
        <v>123</v>
      </c>
      <c r="W2" s="9" t="s">
        <v>220</v>
      </c>
      <c r="X2" s="9" t="s">
        <v>221</v>
      </c>
      <c r="Y2" s="9" t="s">
        <v>121</v>
      </c>
      <c r="Z2" s="9" t="s">
        <v>122</v>
      </c>
      <c r="AA2" s="9" t="s">
        <v>123</v>
      </c>
      <c r="AB2" s="9" t="s">
        <v>220</v>
      </c>
      <c r="AC2" s="9" t="s">
        <v>221</v>
      </c>
      <c r="AD2" s="9" t="s">
        <v>121</v>
      </c>
      <c r="AE2" s="9" t="s">
        <v>122</v>
      </c>
      <c r="AF2" s="9" t="s">
        <v>123</v>
      </c>
      <c r="AG2" s="9" t="s">
        <v>220</v>
      </c>
      <c r="AH2" s="9" t="s">
        <v>221</v>
      </c>
      <c r="AI2" s="9" t="s">
        <v>121</v>
      </c>
      <c r="AJ2" s="9" t="s">
        <v>122</v>
      </c>
      <c r="AK2" s="9" t="s">
        <v>123</v>
      </c>
      <c r="AL2" s="9" t="s">
        <v>220</v>
      </c>
      <c r="AM2" s="9" t="s">
        <v>221</v>
      </c>
      <c r="AN2" s="9" t="s">
        <v>121</v>
      </c>
      <c r="AO2" s="9" t="s">
        <v>122</v>
      </c>
      <c r="AP2" s="9" t="s">
        <v>123</v>
      </c>
      <c r="AQ2" s="9" t="s">
        <v>220</v>
      </c>
      <c r="AR2" s="9" t="s">
        <v>221</v>
      </c>
      <c r="AS2" s="9" t="s">
        <v>121</v>
      </c>
      <c r="AT2" s="9" t="s">
        <v>122</v>
      </c>
      <c r="AU2" s="9" t="s">
        <v>123</v>
      </c>
      <c r="AV2" s="9" t="s">
        <v>220</v>
      </c>
      <c r="AW2" s="9" t="s">
        <v>221</v>
      </c>
      <c r="AX2" s="9" t="s">
        <v>121</v>
      </c>
      <c r="AY2" s="9" t="s">
        <v>122</v>
      </c>
      <c r="AZ2" s="9" t="s">
        <v>123</v>
      </c>
      <c r="BA2" s="9" t="s">
        <v>220</v>
      </c>
      <c r="BB2" s="9" t="s">
        <v>221</v>
      </c>
      <c r="BC2" s="9" t="s">
        <v>121</v>
      </c>
      <c r="BD2" s="9" t="s">
        <v>122</v>
      </c>
      <c r="BE2" s="9" t="s">
        <v>123</v>
      </c>
      <c r="BF2" s="9" t="s">
        <v>220</v>
      </c>
      <c r="BG2" s="9" t="s">
        <v>221</v>
      </c>
      <c r="BH2" s="9" t="s">
        <v>121</v>
      </c>
      <c r="BI2" s="9" t="s">
        <v>122</v>
      </c>
      <c r="BJ2" s="9" t="s">
        <v>123</v>
      </c>
      <c r="BK2" s="9" t="s">
        <v>220</v>
      </c>
      <c r="BL2" s="9" t="s">
        <v>221</v>
      </c>
      <c r="BM2" s="9" t="s">
        <v>121</v>
      </c>
      <c r="BN2" s="9" t="s">
        <v>122</v>
      </c>
      <c r="BO2" s="9" t="s">
        <v>123</v>
      </c>
      <c r="BP2" s="9" t="s">
        <v>220</v>
      </c>
      <c r="BQ2" s="9" t="s">
        <v>221</v>
      </c>
      <c r="BR2" s="9" t="s">
        <v>121</v>
      </c>
      <c r="BS2" s="9" t="s">
        <v>122</v>
      </c>
    </row>
    <row r="3" spans="1:71" s="33" customFormat="1" x14ac:dyDescent="0.25">
      <c r="A3" s="67" t="s">
        <v>119</v>
      </c>
      <c r="B3" s="86"/>
      <c r="C3" s="51"/>
      <c r="D3" s="51"/>
      <c r="E3" s="123"/>
      <c r="F3" s="51"/>
      <c r="G3" s="68"/>
      <c r="H3" s="125"/>
      <c r="I3" s="125"/>
      <c r="J3" s="18"/>
      <c r="K3" s="18"/>
      <c r="L3" s="87"/>
      <c r="M3" s="18"/>
      <c r="N3" s="18"/>
      <c r="O3" s="18"/>
      <c r="P3" s="51">
        <f>SUM(M3:O3)</f>
        <v>0</v>
      </c>
      <c r="Q3" s="18">
        <v>0</v>
      </c>
      <c r="R3" s="18"/>
      <c r="S3" s="18"/>
      <c r="T3" s="18"/>
      <c r="U3" s="51">
        <f>SUM(P3:T3)</f>
        <v>0</v>
      </c>
      <c r="V3" s="18"/>
      <c r="W3" s="18"/>
      <c r="X3" s="18"/>
      <c r="Y3" s="18"/>
      <c r="Z3" s="51">
        <f>SUM(U3:Y3)</f>
        <v>0</v>
      </c>
      <c r="AA3" s="18"/>
      <c r="AB3" s="18"/>
      <c r="AC3" s="18"/>
      <c r="AD3" s="18"/>
      <c r="AE3" s="51">
        <f>SUM(Z3:AD3)</f>
        <v>0</v>
      </c>
      <c r="AF3" s="18"/>
      <c r="AG3" s="18"/>
      <c r="AH3" s="18"/>
      <c r="AI3" s="18"/>
      <c r="AJ3" s="51">
        <f>SUM(AE3:AI3)</f>
        <v>0</v>
      </c>
      <c r="AK3" s="18"/>
      <c r="AL3" s="18"/>
      <c r="AM3" s="18"/>
      <c r="AN3" s="18"/>
      <c r="AO3" s="51">
        <f>SUM(AJ3:AN3)</f>
        <v>0</v>
      </c>
      <c r="AP3" s="18"/>
      <c r="AQ3" s="18"/>
      <c r="AR3" s="18"/>
      <c r="AS3" s="18"/>
      <c r="AT3" s="51">
        <f>SUM(AO3:AS3)</f>
        <v>0</v>
      </c>
      <c r="AU3" s="18"/>
      <c r="AV3" s="18"/>
      <c r="AW3" s="18"/>
      <c r="AX3" s="18"/>
      <c r="AY3" s="51">
        <f>SUM(AT3:AX3)</f>
        <v>0</v>
      </c>
      <c r="AZ3" s="18"/>
      <c r="BA3" s="18"/>
      <c r="BB3" s="18"/>
      <c r="BC3" s="18"/>
      <c r="BD3" s="51">
        <f>SUM(AY3:BC3)</f>
        <v>0</v>
      </c>
      <c r="BE3" s="18"/>
      <c r="BF3" s="18"/>
      <c r="BG3" s="18"/>
      <c r="BH3" s="18"/>
      <c r="BI3" s="51">
        <f>SUM(BD3:BH3)</f>
        <v>0</v>
      </c>
      <c r="BJ3" s="18"/>
      <c r="BK3" s="18"/>
      <c r="BL3" s="18"/>
      <c r="BM3" s="18"/>
      <c r="BN3" s="51">
        <f>SUM(BI3:BM3)</f>
        <v>0</v>
      </c>
      <c r="BO3" s="18"/>
      <c r="BP3" s="18"/>
      <c r="BQ3" s="18"/>
      <c r="BR3" s="18"/>
      <c r="BS3" s="51">
        <f>SUM(BN3:BR3)</f>
        <v>0</v>
      </c>
    </row>
    <row r="4" spans="1:71" s="33" customFormat="1" x14ac:dyDescent="0.25">
      <c r="A4" s="3"/>
      <c r="B4" s="3" t="s">
        <v>233</v>
      </c>
      <c r="C4" s="3">
        <v>13</v>
      </c>
      <c r="D4" s="3">
        <v>4919</v>
      </c>
      <c r="E4" s="3">
        <v>45</v>
      </c>
      <c r="F4" s="3">
        <f>IF(B4="MAL",E4,IF(E4&gt;=11,E4+variables!$B$1,11))</f>
        <v>46</v>
      </c>
      <c r="G4" s="32">
        <f>$BS4/F4</f>
        <v>0.95652173913043481</v>
      </c>
      <c r="H4" s="119">
        <v>35</v>
      </c>
      <c r="I4" s="119">
        <f>+H4+J4</f>
        <v>35</v>
      </c>
      <c r="J4" s="13"/>
      <c r="K4" s="13">
        <v>2019</v>
      </c>
      <c r="L4" s="88">
        <v>2019</v>
      </c>
      <c r="M4" s="13"/>
      <c r="N4" s="13"/>
      <c r="O4" s="13"/>
      <c r="P4" s="119">
        <f>+I4</f>
        <v>35</v>
      </c>
      <c r="Q4" s="13">
        <v>0</v>
      </c>
      <c r="R4" s="13"/>
      <c r="S4" s="13">
        <v>9</v>
      </c>
      <c r="T4" s="13"/>
      <c r="U4" s="3">
        <f>SUM(P4:T4)</f>
        <v>44</v>
      </c>
      <c r="V4" s="13"/>
      <c r="W4" s="13"/>
      <c r="X4" s="13"/>
      <c r="Y4" s="13"/>
      <c r="Z4" s="3">
        <f>SUM(U4:Y4)</f>
        <v>44</v>
      </c>
      <c r="AA4" s="13"/>
      <c r="AB4" s="13"/>
      <c r="AC4" s="13"/>
      <c r="AD4" s="13"/>
      <c r="AE4" s="3">
        <f>SUM(Z4:AD4)</f>
        <v>44</v>
      </c>
      <c r="AF4" s="13"/>
      <c r="AG4" s="13"/>
      <c r="AH4" s="13"/>
      <c r="AI4" s="13"/>
      <c r="AJ4" s="3">
        <f>SUM(AE4:AI4)</f>
        <v>44</v>
      </c>
      <c r="AK4" s="13"/>
      <c r="AL4" s="13"/>
      <c r="AM4" s="13"/>
      <c r="AN4" s="13"/>
      <c r="AO4" s="3">
        <f>SUM(AJ4:AN4)</f>
        <v>44</v>
      </c>
      <c r="AP4" s="13"/>
      <c r="AQ4" s="13"/>
      <c r="AR4" s="13"/>
      <c r="AS4" s="13"/>
      <c r="AT4" s="3">
        <f>SUM(AO4:AS4)</f>
        <v>44</v>
      </c>
      <c r="AU4" s="13"/>
      <c r="AV4" s="13"/>
      <c r="AW4" s="13"/>
      <c r="AX4" s="13"/>
      <c r="AY4" s="3">
        <f>SUM(AT4:AX4)</f>
        <v>44</v>
      </c>
      <c r="AZ4" s="13"/>
      <c r="BA4" s="13"/>
      <c r="BB4" s="13"/>
      <c r="BC4" s="13"/>
      <c r="BD4" s="3">
        <f>SUM(AY4:BC4)</f>
        <v>44</v>
      </c>
      <c r="BE4" s="13"/>
      <c r="BF4" s="13"/>
      <c r="BG4" s="13"/>
      <c r="BH4" s="13"/>
      <c r="BI4" s="3">
        <f>SUM(BD4:BH4)</f>
        <v>44</v>
      </c>
      <c r="BJ4" s="13"/>
      <c r="BK4" s="13"/>
      <c r="BL4" s="13"/>
      <c r="BM4" s="13"/>
      <c r="BN4" s="3">
        <f>SUM(BI4:BM4)</f>
        <v>44</v>
      </c>
      <c r="BO4" s="13"/>
      <c r="BP4" s="13"/>
      <c r="BQ4" s="13"/>
      <c r="BR4" s="13"/>
      <c r="BS4" s="3">
        <f>SUM(BN4:BR4)</f>
        <v>44</v>
      </c>
    </row>
    <row r="5" spans="1:71" s="33" customFormat="1" x14ac:dyDescent="0.25">
      <c r="A5" s="3"/>
      <c r="B5" s="3"/>
      <c r="C5" s="3"/>
      <c r="D5" s="3"/>
      <c r="E5" s="3"/>
      <c r="F5" s="3"/>
      <c r="G5" s="32"/>
      <c r="H5" s="119"/>
      <c r="I5" s="119"/>
      <c r="J5" s="3"/>
      <c r="K5" s="3"/>
      <c r="L5" s="3"/>
      <c r="M5" s="3">
        <f t="shared" ref="M5:AR5" si="0">SUM(M3:M4)</f>
        <v>0</v>
      </c>
      <c r="N5" s="3">
        <f t="shared" si="0"/>
        <v>0</v>
      </c>
      <c r="O5" s="3">
        <f t="shared" si="0"/>
        <v>0</v>
      </c>
      <c r="P5" s="3">
        <f t="shared" si="0"/>
        <v>35</v>
      </c>
      <c r="Q5" s="3">
        <f t="shared" si="0"/>
        <v>0</v>
      </c>
      <c r="R5" s="3">
        <f t="shared" si="0"/>
        <v>0</v>
      </c>
      <c r="S5" s="3">
        <f t="shared" si="0"/>
        <v>9</v>
      </c>
      <c r="T5" s="3">
        <f t="shared" si="0"/>
        <v>0</v>
      </c>
      <c r="U5" s="3">
        <f t="shared" si="0"/>
        <v>44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44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44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44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44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ref="AS5:BN5" si="1">SUM(AS3:AS4)</f>
        <v>0</v>
      </c>
      <c r="AT5" s="3">
        <f t="shared" si="1"/>
        <v>44</v>
      </c>
      <c r="AU5" s="3">
        <f t="shared" si="1"/>
        <v>0</v>
      </c>
      <c r="AV5" s="3">
        <f t="shared" si="1"/>
        <v>0</v>
      </c>
      <c r="AW5" s="3">
        <f t="shared" si="1"/>
        <v>0</v>
      </c>
      <c r="AX5" s="3">
        <f t="shared" si="1"/>
        <v>0</v>
      </c>
      <c r="AY5" s="3">
        <f t="shared" si="1"/>
        <v>44</v>
      </c>
      <c r="AZ5" s="3">
        <f t="shared" si="1"/>
        <v>0</v>
      </c>
      <c r="BA5" s="3">
        <f t="shared" si="1"/>
        <v>0</v>
      </c>
      <c r="BB5" s="3">
        <f t="shared" si="1"/>
        <v>0</v>
      </c>
      <c r="BC5" s="3">
        <f t="shared" si="1"/>
        <v>0</v>
      </c>
      <c r="BD5" s="3">
        <f t="shared" si="1"/>
        <v>44</v>
      </c>
      <c r="BE5" s="3">
        <f t="shared" si="1"/>
        <v>0</v>
      </c>
      <c r="BF5" s="3">
        <f t="shared" si="1"/>
        <v>0</v>
      </c>
      <c r="BG5" s="3">
        <f t="shared" si="1"/>
        <v>0</v>
      </c>
      <c r="BH5" s="3">
        <f t="shared" si="1"/>
        <v>0</v>
      </c>
      <c r="BI5" s="3">
        <f t="shared" si="1"/>
        <v>44</v>
      </c>
      <c r="BJ5" s="3">
        <f t="shared" si="1"/>
        <v>0</v>
      </c>
      <c r="BK5" s="3">
        <f t="shared" si="1"/>
        <v>0</v>
      </c>
      <c r="BL5" s="3">
        <f t="shared" si="1"/>
        <v>0</v>
      </c>
      <c r="BM5" s="3">
        <f t="shared" si="1"/>
        <v>0</v>
      </c>
      <c r="BN5" s="3">
        <f t="shared" si="1"/>
        <v>44</v>
      </c>
      <c r="BO5" s="3">
        <f>SUM(BO3:BO4)</f>
        <v>0</v>
      </c>
      <c r="BP5" s="3">
        <f>SUM(BP3:BP4)</f>
        <v>0</v>
      </c>
      <c r="BQ5" s="3">
        <f>SUM(BQ3:BQ4)</f>
        <v>0</v>
      </c>
      <c r="BR5" s="3">
        <f>SUM(BR3:BR4)</f>
        <v>0</v>
      </c>
      <c r="BS5" s="3">
        <f>SUM(BS3:BS4)</f>
        <v>44</v>
      </c>
    </row>
    <row r="6" spans="1:71" s="33" customFormat="1" x14ac:dyDescent="0.25">
      <c r="A6" s="3"/>
      <c r="B6" s="3" t="s">
        <v>264</v>
      </c>
      <c r="C6" s="3">
        <f>COUNT(C4:C4)</f>
        <v>1</v>
      </c>
      <c r="D6" s="3"/>
      <c r="E6" s="3">
        <f>SUM(E3:E4)</f>
        <v>45</v>
      </c>
      <c r="F6" s="3">
        <f>SUM(F3:F4)</f>
        <v>46</v>
      </c>
      <c r="G6" s="32">
        <f>$BS5/F6</f>
        <v>0.95652173913043481</v>
      </c>
      <c r="H6" s="119"/>
      <c r="I6" s="119">
        <f>+H6+J6</f>
        <v>0</v>
      </c>
      <c r="J6" s="3">
        <f>SUM(J3:J4)</f>
        <v>0</v>
      </c>
      <c r="K6" s="3"/>
      <c r="L6" s="3"/>
      <c r="M6" s="3"/>
      <c r="N6" s="3"/>
      <c r="O6" s="3"/>
      <c r="P6" s="32">
        <f>P5/F6</f>
        <v>0.76086956521739135</v>
      </c>
      <c r="Q6" s="3"/>
      <c r="R6" s="3">
        <f>M5+R5</f>
        <v>0</v>
      </c>
      <c r="S6" s="3">
        <f>N5+S5</f>
        <v>9</v>
      </c>
      <c r="T6" s="3">
        <f>O5+T5</f>
        <v>0</v>
      </c>
      <c r="U6" s="32">
        <f>U5/F6</f>
        <v>0.95652173913043481</v>
      </c>
      <c r="V6" s="3"/>
      <c r="W6" s="3">
        <f>R6+W5</f>
        <v>0</v>
      </c>
      <c r="X6" s="3">
        <f>S6+X5</f>
        <v>9</v>
      </c>
      <c r="Y6" s="3">
        <f>T6+Y5</f>
        <v>0</v>
      </c>
      <c r="Z6" s="32">
        <f>Z5/F6</f>
        <v>0.95652173913043481</v>
      </c>
      <c r="AA6" s="3"/>
      <c r="AB6" s="3">
        <f>W6+AB5</f>
        <v>0</v>
      </c>
      <c r="AC6" s="3">
        <f>X6+AC5</f>
        <v>9</v>
      </c>
      <c r="AD6" s="3">
        <f>Y6+AD5</f>
        <v>0</v>
      </c>
      <c r="AE6" s="32">
        <f>AE5/F6</f>
        <v>0.95652173913043481</v>
      </c>
      <c r="AF6" s="3"/>
      <c r="AG6" s="3">
        <f>AB6+AG5</f>
        <v>0</v>
      </c>
      <c r="AH6" s="3">
        <f>AC6+AH5</f>
        <v>9</v>
      </c>
      <c r="AI6" s="3">
        <f>AD6+AI5</f>
        <v>0</v>
      </c>
      <c r="AJ6" s="32">
        <f>AJ5/F6</f>
        <v>0.95652173913043481</v>
      </c>
      <c r="AK6" s="3"/>
      <c r="AL6" s="3">
        <f>AG6+AL5</f>
        <v>0</v>
      </c>
      <c r="AM6" s="3">
        <f>AH6+AM5</f>
        <v>9</v>
      </c>
      <c r="AN6" s="3">
        <f>AI6+AN5</f>
        <v>0</v>
      </c>
      <c r="AO6" s="32">
        <f>AO5/F6</f>
        <v>0.95652173913043481</v>
      </c>
      <c r="AP6" s="3"/>
      <c r="AQ6" s="3">
        <f>AL6+AQ5</f>
        <v>0</v>
      </c>
      <c r="AR6" s="3">
        <f>AM6+AR5</f>
        <v>9</v>
      </c>
      <c r="AS6" s="3">
        <f>AN6+AS5</f>
        <v>0</v>
      </c>
      <c r="AT6" s="32">
        <f>AT5/F6</f>
        <v>0.95652173913043481</v>
      </c>
      <c r="AU6" s="3"/>
      <c r="AV6" s="3">
        <f>AQ6+AV5</f>
        <v>0</v>
      </c>
      <c r="AW6" s="3">
        <f>AR6+AW5</f>
        <v>9</v>
      </c>
      <c r="AX6" s="3">
        <f>AS6+AX5</f>
        <v>0</v>
      </c>
      <c r="AY6" s="32">
        <f>AY5/F6</f>
        <v>0.95652173913043481</v>
      </c>
      <c r="AZ6" s="3"/>
      <c r="BA6" s="3">
        <f>AV6+BA5</f>
        <v>0</v>
      </c>
      <c r="BB6" s="3">
        <f>AW6+BB5</f>
        <v>9</v>
      </c>
      <c r="BC6" s="3">
        <f>AX6+BC5</f>
        <v>0</v>
      </c>
      <c r="BD6" s="32">
        <f>BD5/F6</f>
        <v>0.95652173913043481</v>
      </c>
      <c r="BE6" s="3"/>
      <c r="BF6" s="3">
        <f>BA6+BF5</f>
        <v>0</v>
      </c>
      <c r="BG6" s="3">
        <f>BB6+BG5</f>
        <v>9</v>
      </c>
      <c r="BH6" s="3">
        <f>BC6+BH5</f>
        <v>0</v>
      </c>
      <c r="BI6" s="32">
        <f>BI5/F6</f>
        <v>0.95652173913043481</v>
      </c>
      <c r="BJ6" s="3"/>
      <c r="BK6" s="3">
        <f>BF6+BK5</f>
        <v>0</v>
      </c>
      <c r="BL6" s="3">
        <f>BG6+BL5</f>
        <v>9</v>
      </c>
      <c r="BM6" s="3">
        <f>BH6+BM5</f>
        <v>0</v>
      </c>
      <c r="BN6" s="32">
        <f>BN5/F6</f>
        <v>0.95652173913043481</v>
      </c>
      <c r="BO6" s="3"/>
      <c r="BP6" s="3">
        <f>BK6+BP5</f>
        <v>0</v>
      </c>
      <c r="BQ6" s="3">
        <f>BL6+BQ5</f>
        <v>9</v>
      </c>
      <c r="BR6" s="3">
        <f>BM6+BR5</f>
        <v>0</v>
      </c>
      <c r="BS6" s="32">
        <f>BS5/F6</f>
        <v>0.95652173913043481</v>
      </c>
    </row>
    <row r="7" spans="1:71" s="33" customFormat="1" x14ac:dyDescent="0.25">
      <c r="H7" s="130"/>
      <c r="I7" s="130"/>
    </row>
    <row r="8" spans="1:71" s="33" customFormat="1" x14ac:dyDescent="0.25">
      <c r="A8" s="31" t="s">
        <v>130</v>
      </c>
      <c r="B8" s="3"/>
      <c r="C8" s="3"/>
      <c r="D8" s="3"/>
      <c r="E8" s="3"/>
      <c r="F8" s="3"/>
      <c r="G8" s="3"/>
      <c r="H8" s="119"/>
      <c r="I8" s="119"/>
      <c r="J8" s="13"/>
      <c r="K8" s="13"/>
      <c r="L8" s="13"/>
      <c r="M8" s="13"/>
      <c r="N8" s="13"/>
      <c r="O8" s="13"/>
      <c r="P8" s="3">
        <f>SUM(M8:O8)</f>
        <v>0</v>
      </c>
      <c r="Q8" s="13"/>
      <c r="R8" s="13"/>
      <c r="S8" s="13"/>
      <c r="T8" s="13"/>
      <c r="U8" s="3">
        <f>SUM(P8:T8)</f>
        <v>0</v>
      </c>
      <c r="V8" s="13"/>
      <c r="W8" s="13"/>
      <c r="X8" s="13"/>
      <c r="Y8" s="13"/>
      <c r="Z8" s="3">
        <f>SUM(U8:Y8)</f>
        <v>0</v>
      </c>
      <c r="AA8" s="13"/>
      <c r="AB8" s="13"/>
      <c r="AC8" s="13"/>
      <c r="AD8" s="13"/>
      <c r="AE8" s="3">
        <f>SUM(Z8:AD8)</f>
        <v>0</v>
      </c>
      <c r="AF8" s="13"/>
      <c r="AG8" s="13"/>
      <c r="AH8" s="13"/>
      <c r="AI8" s="13"/>
      <c r="AJ8" s="3">
        <f>SUM(AE8:AI8)</f>
        <v>0</v>
      </c>
      <c r="AK8" s="13"/>
      <c r="AL8" s="13"/>
      <c r="AM8" s="13"/>
      <c r="AN8" s="13"/>
      <c r="AO8" s="3">
        <f>SUM(AJ8:AN8)</f>
        <v>0</v>
      </c>
      <c r="AP8" s="13"/>
      <c r="AQ8" s="13"/>
      <c r="AR8" s="13"/>
      <c r="AS8" s="13"/>
      <c r="AT8" s="3">
        <f>SUM(AO8:AS8)</f>
        <v>0</v>
      </c>
      <c r="AU8" s="13"/>
      <c r="AV8" s="13"/>
      <c r="AW8" s="13"/>
      <c r="AX8" s="13"/>
      <c r="AY8" s="3">
        <f>SUM(AT8:AX8)</f>
        <v>0</v>
      </c>
      <c r="AZ8" s="13"/>
      <c r="BA8" s="13"/>
      <c r="BB8" s="13"/>
      <c r="BC8" s="13"/>
      <c r="BD8" s="3">
        <f>SUM(AY8:BC8)</f>
        <v>0</v>
      </c>
      <c r="BE8" s="13"/>
      <c r="BF8" s="13"/>
      <c r="BG8" s="13"/>
      <c r="BH8" s="13"/>
      <c r="BI8" s="3">
        <f>SUM(BD8:BH8)</f>
        <v>0</v>
      </c>
      <c r="BJ8" s="13"/>
      <c r="BK8" s="13"/>
      <c r="BL8" s="13"/>
      <c r="BM8" s="13"/>
      <c r="BN8" s="3">
        <f>SUM(BI8:BM8)</f>
        <v>0</v>
      </c>
      <c r="BO8" s="13"/>
      <c r="BP8" s="13"/>
      <c r="BQ8" s="13"/>
      <c r="BR8" s="13"/>
      <c r="BS8" s="3">
        <f>SUM(BN8:BR8)</f>
        <v>0</v>
      </c>
    </row>
    <row r="9" spans="1:71" s="33" customFormat="1" x14ac:dyDescent="0.25">
      <c r="A9" s="3"/>
      <c r="B9" s="3" t="s">
        <v>248</v>
      </c>
      <c r="C9" s="3">
        <v>2</v>
      </c>
      <c r="D9" s="3">
        <v>9785</v>
      </c>
      <c r="E9" s="3">
        <v>27</v>
      </c>
      <c r="F9" s="3">
        <f>IF(B9="MAL",E9,IF(E9&gt;=11,E9+variables!$B$1,11))</f>
        <v>28</v>
      </c>
      <c r="G9" s="32">
        <f>$BS9/F9</f>
        <v>0.8928571428571429</v>
      </c>
      <c r="H9" s="119">
        <v>18</v>
      </c>
      <c r="I9" s="119">
        <f>+H9+J9</f>
        <v>18</v>
      </c>
      <c r="J9" s="13"/>
      <c r="K9" s="13">
        <v>2019</v>
      </c>
      <c r="L9" s="13">
        <v>2019</v>
      </c>
      <c r="M9" s="13"/>
      <c r="N9" s="13"/>
      <c r="O9" s="13"/>
      <c r="P9" s="119">
        <f>+H9</f>
        <v>18</v>
      </c>
      <c r="Q9" s="13">
        <v>0</v>
      </c>
      <c r="R9" s="13"/>
      <c r="S9" s="13"/>
      <c r="T9" s="13">
        <v>7</v>
      </c>
      <c r="U9" s="3">
        <f>SUM(P9:T9)</f>
        <v>25</v>
      </c>
      <c r="V9" s="13"/>
      <c r="W9" s="13"/>
      <c r="X9" s="13"/>
      <c r="Y9" s="13"/>
      <c r="Z9" s="3">
        <f>SUM(U9:Y9)</f>
        <v>25</v>
      </c>
      <c r="AA9" s="13"/>
      <c r="AB9" s="13"/>
      <c r="AC9" s="13"/>
      <c r="AD9" s="13"/>
      <c r="AE9" s="3">
        <f>SUM(Z9:AD9)</f>
        <v>25</v>
      </c>
      <c r="AF9" s="13"/>
      <c r="AG9" s="13"/>
      <c r="AH9" s="13"/>
      <c r="AI9" s="13"/>
      <c r="AJ9" s="3">
        <f>SUM(AE9:AI9)</f>
        <v>25</v>
      </c>
      <c r="AK9" s="13"/>
      <c r="AL9" s="13"/>
      <c r="AM9" s="13"/>
      <c r="AN9" s="13"/>
      <c r="AO9" s="3">
        <f>SUM(AJ9:AN9)</f>
        <v>25</v>
      </c>
      <c r="AP9" s="13"/>
      <c r="AQ9" s="13"/>
      <c r="AR9" s="13"/>
      <c r="AS9" s="13"/>
      <c r="AT9" s="3">
        <f>SUM(AO9:AS9)</f>
        <v>25</v>
      </c>
      <c r="AU9" s="13"/>
      <c r="AV9" s="13"/>
      <c r="AW9" s="13"/>
      <c r="AX9" s="13"/>
      <c r="AY9" s="3">
        <f>SUM(AT9:AX9)</f>
        <v>25</v>
      </c>
      <c r="AZ9" s="13"/>
      <c r="BA9" s="13"/>
      <c r="BB9" s="13"/>
      <c r="BC9" s="13"/>
      <c r="BD9" s="3">
        <f>SUM(AY9:BC9)</f>
        <v>25</v>
      </c>
      <c r="BE9" s="13"/>
      <c r="BF9" s="13"/>
      <c r="BG9" s="13"/>
      <c r="BH9" s="13"/>
      <c r="BI9" s="3">
        <f>SUM(BD9:BH9)</f>
        <v>25</v>
      </c>
      <c r="BJ9" s="13"/>
      <c r="BK9" s="13"/>
      <c r="BL9" s="13"/>
      <c r="BM9" s="13"/>
      <c r="BN9" s="3">
        <f>SUM(BI9:BM9)</f>
        <v>25</v>
      </c>
      <c r="BO9" s="13"/>
      <c r="BP9" s="13"/>
      <c r="BQ9" s="13"/>
      <c r="BR9" s="13"/>
      <c r="BS9" s="3">
        <f>SUM(BN9:BR9)</f>
        <v>25</v>
      </c>
    </row>
    <row r="10" spans="1:71" s="33" customFormat="1" x14ac:dyDescent="0.25">
      <c r="A10" s="3"/>
      <c r="B10" s="3"/>
      <c r="C10" s="3"/>
      <c r="D10" s="3"/>
      <c r="E10" s="3"/>
      <c r="F10" s="3"/>
      <c r="G10" s="32"/>
      <c r="H10" s="119"/>
      <c r="I10" s="119"/>
      <c r="J10" s="13"/>
      <c r="K10" s="13"/>
      <c r="L10" s="13"/>
      <c r="M10" s="3">
        <f>SUM(M9:M9)</f>
        <v>0</v>
      </c>
      <c r="N10" s="3">
        <f>SUM(N9:N9)</f>
        <v>0</v>
      </c>
      <c r="O10" s="3">
        <f>SUM(O9:O9)</f>
        <v>0</v>
      </c>
      <c r="P10" s="3">
        <f>SUM(P9:P9)</f>
        <v>18</v>
      </c>
      <c r="Q10" s="3">
        <f>SUM(Q9:Q9)</f>
        <v>0</v>
      </c>
      <c r="R10" s="3">
        <f t="shared" ref="R10:BN10" si="2">SUM(R9:R9)</f>
        <v>0</v>
      </c>
      <c r="S10" s="3">
        <f t="shared" si="2"/>
        <v>0</v>
      </c>
      <c r="T10" s="3">
        <f t="shared" si="2"/>
        <v>7</v>
      </c>
      <c r="U10" s="3">
        <f t="shared" si="2"/>
        <v>25</v>
      </c>
      <c r="V10" s="3">
        <f t="shared" si="2"/>
        <v>0</v>
      </c>
      <c r="W10" s="3">
        <f t="shared" si="2"/>
        <v>0</v>
      </c>
      <c r="X10" s="3">
        <f t="shared" si="2"/>
        <v>0</v>
      </c>
      <c r="Y10" s="3">
        <f t="shared" si="2"/>
        <v>0</v>
      </c>
      <c r="Z10" s="3">
        <f t="shared" si="2"/>
        <v>25</v>
      </c>
      <c r="AA10" s="3">
        <f t="shared" si="2"/>
        <v>0</v>
      </c>
      <c r="AB10" s="3">
        <f t="shared" si="2"/>
        <v>0</v>
      </c>
      <c r="AC10" s="3">
        <f t="shared" si="2"/>
        <v>0</v>
      </c>
      <c r="AD10" s="3">
        <f t="shared" si="2"/>
        <v>0</v>
      </c>
      <c r="AE10" s="3">
        <f t="shared" si="2"/>
        <v>25</v>
      </c>
      <c r="AF10" s="3">
        <f t="shared" si="2"/>
        <v>0</v>
      </c>
      <c r="AG10" s="3">
        <f t="shared" si="2"/>
        <v>0</v>
      </c>
      <c r="AH10" s="3">
        <f t="shared" si="2"/>
        <v>0</v>
      </c>
      <c r="AI10" s="3">
        <f t="shared" si="2"/>
        <v>0</v>
      </c>
      <c r="AJ10" s="3">
        <f t="shared" si="2"/>
        <v>25</v>
      </c>
      <c r="AK10" s="3">
        <f t="shared" si="2"/>
        <v>0</v>
      </c>
      <c r="AL10" s="3">
        <f t="shared" si="2"/>
        <v>0</v>
      </c>
      <c r="AM10" s="3">
        <f t="shared" si="2"/>
        <v>0</v>
      </c>
      <c r="AN10" s="3">
        <f t="shared" si="2"/>
        <v>0</v>
      </c>
      <c r="AO10" s="3">
        <f t="shared" si="2"/>
        <v>25</v>
      </c>
      <c r="AP10" s="3">
        <f t="shared" si="2"/>
        <v>0</v>
      </c>
      <c r="AQ10" s="3">
        <f t="shared" si="2"/>
        <v>0</v>
      </c>
      <c r="AR10" s="3">
        <f t="shared" si="2"/>
        <v>0</v>
      </c>
      <c r="AS10" s="3">
        <f t="shared" si="2"/>
        <v>0</v>
      </c>
      <c r="AT10" s="3">
        <f t="shared" si="2"/>
        <v>25</v>
      </c>
      <c r="AU10" s="3">
        <f t="shared" si="2"/>
        <v>0</v>
      </c>
      <c r="AV10" s="3">
        <f t="shared" si="2"/>
        <v>0</v>
      </c>
      <c r="AW10" s="3">
        <f t="shared" si="2"/>
        <v>0</v>
      </c>
      <c r="AX10" s="3">
        <f t="shared" si="2"/>
        <v>0</v>
      </c>
      <c r="AY10" s="3">
        <f t="shared" si="2"/>
        <v>25</v>
      </c>
      <c r="AZ10" s="3">
        <f t="shared" si="2"/>
        <v>0</v>
      </c>
      <c r="BA10" s="3">
        <f t="shared" si="2"/>
        <v>0</v>
      </c>
      <c r="BB10" s="3">
        <f t="shared" si="2"/>
        <v>0</v>
      </c>
      <c r="BC10" s="3">
        <f t="shared" si="2"/>
        <v>0</v>
      </c>
      <c r="BD10" s="3">
        <f t="shared" si="2"/>
        <v>25</v>
      </c>
      <c r="BE10" s="3">
        <f t="shared" si="2"/>
        <v>0</v>
      </c>
      <c r="BF10" s="3">
        <f t="shared" si="2"/>
        <v>0</v>
      </c>
      <c r="BG10" s="3">
        <f t="shared" si="2"/>
        <v>0</v>
      </c>
      <c r="BH10" s="3">
        <f t="shared" si="2"/>
        <v>0</v>
      </c>
      <c r="BI10" s="3">
        <f t="shared" si="2"/>
        <v>25</v>
      </c>
      <c r="BJ10" s="3">
        <f t="shared" si="2"/>
        <v>0</v>
      </c>
      <c r="BK10" s="3">
        <f t="shared" si="2"/>
        <v>0</v>
      </c>
      <c r="BL10" s="3">
        <f t="shared" si="2"/>
        <v>0</v>
      </c>
      <c r="BM10" s="3">
        <f t="shared" si="2"/>
        <v>0</v>
      </c>
      <c r="BN10" s="3">
        <f t="shared" si="2"/>
        <v>25</v>
      </c>
      <c r="BO10" s="3">
        <f>SUM(BO9:BO9)</f>
        <v>0</v>
      </c>
      <c r="BP10" s="3">
        <f>SUM(BP9:BP9)</f>
        <v>0</v>
      </c>
      <c r="BQ10" s="3">
        <f>SUM(BQ9:BQ9)</f>
        <v>0</v>
      </c>
      <c r="BR10" s="3">
        <f>SUM(BR9:BR9)</f>
        <v>0</v>
      </c>
      <c r="BS10" s="3">
        <f>SUM(BS9:BS9)</f>
        <v>25</v>
      </c>
    </row>
    <row r="11" spans="1:71" s="33" customFormat="1" x14ac:dyDescent="0.25">
      <c r="A11" s="3"/>
      <c r="B11" s="3" t="s">
        <v>264</v>
      </c>
      <c r="C11" s="3">
        <f>COUNT(C9:C9)</f>
        <v>1</v>
      </c>
      <c r="D11" s="3"/>
      <c r="E11" s="3">
        <f>SUM(E9:E9)</f>
        <v>27</v>
      </c>
      <c r="F11" s="3">
        <f>SUM(F9:F9)</f>
        <v>28</v>
      </c>
      <c r="G11" s="32">
        <f>$BS10/F11</f>
        <v>0.8928571428571429</v>
      </c>
      <c r="H11" s="119"/>
      <c r="I11" s="119">
        <f>+H11+J11</f>
        <v>0</v>
      </c>
      <c r="J11" s="3"/>
      <c r="K11" s="3"/>
      <c r="L11" s="3"/>
      <c r="M11" s="3"/>
      <c r="N11" s="3"/>
      <c r="O11" s="3"/>
      <c r="P11" s="32">
        <f>P10/F11</f>
        <v>0.6428571428571429</v>
      </c>
      <c r="Q11" s="3"/>
      <c r="R11" s="3">
        <f>M10+R10</f>
        <v>0</v>
      </c>
      <c r="S11" s="3">
        <f>N10+S10</f>
        <v>0</v>
      </c>
      <c r="T11" s="3">
        <f>O10+T10</f>
        <v>7</v>
      </c>
      <c r="U11" s="32">
        <f>U10/F11</f>
        <v>0.8928571428571429</v>
      </c>
      <c r="V11" s="3"/>
      <c r="W11" s="3">
        <f>R11+W10</f>
        <v>0</v>
      </c>
      <c r="X11" s="3">
        <f>S11+X10</f>
        <v>0</v>
      </c>
      <c r="Y11" s="3">
        <f>T11+Y10</f>
        <v>7</v>
      </c>
      <c r="Z11" s="32">
        <f>Z10/F11</f>
        <v>0.8928571428571429</v>
      </c>
      <c r="AA11" s="3"/>
      <c r="AB11" s="3">
        <f>W11+AB10</f>
        <v>0</v>
      </c>
      <c r="AC11" s="3">
        <f>X11+AC10</f>
        <v>0</v>
      </c>
      <c r="AD11" s="3">
        <f>Y11+AD10</f>
        <v>7</v>
      </c>
      <c r="AE11" s="32">
        <f>AE10/F11</f>
        <v>0.8928571428571429</v>
      </c>
      <c r="AF11" s="3"/>
      <c r="AG11" s="3">
        <f>AB11+AG10</f>
        <v>0</v>
      </c>
      <c r="AH11" s="3">
        <f>AC11+AH10</f>
        <v>0</v>
      </c>
      <c r="AI11" s="3">
        <f>AD11+AI10</f>
        <v>7</v>
      </c>
      <c r="AJ11" s="32">
        <f>AJ10/F11</f>
        <v>0.8928571428571429</v>
      </c>
      <c r="AK11" s="3"/>
      <c r="AL11" s="3">
        <f>AG11+AL10</f>
        <v>0</v>
      </c>
      <c r="AM11" s="3">
        <f>AH11+AM10</f>
        <v>0</v>
      </c>
      <c r="AN11" s="3">
        <f>AI11+AN10</f>
        <v>7</v>
      </c>
      <c r="AO11" s="32">
        <f>AO10/F11</f>
        <v>0.8928571428571429</v>
      </c>
      <c r="AP11" s="3"/>
      <c r="AQ11" s="3">
        <f>AL11+AQ10</f>
        <v>0</v>
      </c>
      <c r="AR11" s="3">
        <f>AM11+AR10</f>
        <v>0</v>
      </c>
      <c r="AS11" s="3">
        <f>AN11+AS10</f>
        <v>7</v>
      </c>
      <c r="AT11" s="32">
        <f>AT10/F11</f>
        <v>0.8928571428571429</v>
      </c>
      <c r="AU11" s="3"/>
      <c r="AV11" s="3">
        <f>AQ11+AV10</f>
        <v>0</v>
      </c>
      <c r="AW11" s="3">
        <f>AR11+AW10</f>
        <v>0</v>
      </c>
      <c r="AX11" s="3">
        <f>AS11+AX10</f>
        <v>7</v>
      </c>
      <c r="AY11" s="32">
        <f>AY10/F11</f>
        <v>0.8928571428571429</v>
      </c>
      <c r="AZ11" s="3"/>
      <c r="BA11" s="3">
        <f>AV11+BA10</f>
        <v>0</v>
      </c>
      <c r="BB11" s="3">
        <f>AW11+BB10</f>
        <v>0</v>
      </c>
      <c r="BC11" s="3">
        <f>AX11+BC10</f>
        <v>7</v>
      </c>
      <c r="BD11" s="32">
        <f>BD10/F11</f>
        <v>0.8928571428571429</v>
      </c>
      <c r="BE11" s="3"/>
      <c r="BF11" s="3">
        <f>BA11+BF10</f>
        <v>0</v>
      </c>
      <c r="BG11" s="3">
        <f>BB11+BG10</f>
        <v>0</v>
      </c>
      <c r="BH11" s="3">
        <f>BC11+BH10</f>
        <v>7</v>
      </c>
      <c r="BI11" s="32">
        <f>BI10/F11</f>
        <v>0.8928571428571429</v>
      </c>
      <c r="BJ11" s="3"/>
      <c r="BK11" s="3">
        <f>BF11+BK10</f>
        <v>0</v>
      </c>
      <c r="BL11" s="3">
        <f>BG11+BL10</f>
        <v>0</v>
      </c>
      <c r="BM11" s="3">
        <f>BH11+BM10</f>
        <v>7</v>
      </c>
      <c r="BN11" s="32">
        <f>BN10/F11</f>
        <v>0.8928571428571429</v>
      </c>
      <c r="BO11" s="3"/>
      <c r="BP11" s="3">
        <f>BK11+BP10</f>
        <v>0</v>
      </c>
      <c r="BQ11" s="3">
        <f>BL11+BQ10</f>
        <v>0</v>
      </c>
      <c r="BR11" s="3">
        <f>BM11+BR10</f>
        <v>7</v>
      </c>
      <c r="BS11" s="32">
        <f>BS10/F11</f>
        <v>0.8928571428571429</v>
      </c>
    </row>
    <row r="12" spans="1:71" s="30" customFormat="1" x14ac:dyDescent="0.25">
      <c r="G12" s="77"/>
      <c r="H12" s="129"/>
      <c r="I12" s="129"/>
      <c r="J12" s="46"/>
      <c r="K12" s="46"/>
      <c r="L12" s="46"/>
      <c r="M12" s="46"/>
      <c r="N12" s="46"/>
      <c r="O12" s="46"/>
      <c r="Q12" s="46"/>
      <c r="R12" s="46"/>
      <c r="S12" s="46"/>
      <c r="T12" s="46"/>
      <c r="V12" s="46"/>
      <c r="W12" s="46"/>
      <c r="X12" s="46"/>
      <c r="Y12" s="46"/>
      <c r="AA12" s="46"/>
      <c r="AB12" s="46"/>
      <c r="AC12" s="46"/>
      <c r="AD12" s="46"/>
      <c r="AF12" s="46"/>
      <c r="AG12" s="46"/>
      <c r="AH12" s="46"/>
      <c r="AI12" s="46"/>
      <c r="AK12" s="46"/>
      <c r="AL12" s="46"/>
      <c r="AM12" s="46"/>
      <c r="AN12" s="46"/>
      <c r="AP12" s="46"/>
      <c r="AQ12" s="46"/>
      <c r="AR12" s="46"/>
      <c r="AS12" s="46"/>
      <c r="AU12" s="46"/>
      <c r="AV12" s="46"/>
      <c r="AW12" s="46"/>
      <c r="AX12" s="46"/>
      <c r="AZ12" s="46"/>
      <c r="BA12" s="46"/>
      <c r="BB12" s="46"/>
      <c r="BC12" s="46"/>
      <c r="BE12" s="46"/>
      <c r="BF12" s="46"/>
      <c r="BG12" s="46"/>
      <c r="BH12" s="46"/>
      <c r="BJ12" s="46"/>
      <c r="BK12" s="46"/>
      <c r="BL12" s="46"/>
      <c r="BM12" s="46"/>
      <c r="BO12" s="46"/>
      <c r="BP12" s="46"/>
      <c r="BQ12" s="46"/>
      <c r="BR12" s="46"/>
    </row>
    <row r="13" spans="1:71" s="163" customFormat="1" x14ac:dyDescent="0.25">
      <c r="A13" s="159"/>
      <c r="B13" s="159" t="s">
        <v>89</v>
      </c>
      <c r="C13" s="159">
        <v>3</v>
      </c>
      <c r="D13" s="159">
        <v>10046</v>
      </c>
      <c r="E13" s="159">
        <v>28</v>
      </c>
      <c r="F13" s="159">
        <f>IF(B13="MAL",E13,IF(E13&gt;=11,E13+variables!$B$1,11))</f>
        <v>29</v>
      </c>
      <c r="G13" s="160">
        <f>$BS13/F13</f>
        <v>0.72413793103448276</v>
      </c>
      <c r="H13" s="161">
        <v>20</v>
      </c>
      <c r="I13" s="161">
        <f>+H13+J13</f>
        <v>21</v>
      </c>
      <c r="J13" s="162">
        <v>1</v>
      </c>
      <c r="K13" s="162">
        <v>2019</v>
      </c>
      <c r="L13" s="162">
        <v>2019</v>
      </c>
      <c r="M13" s="162"/>
      <c r="N13" s="162"/>
      <c r="O13" s="162"/>
      <c r="P13" s="161">
        <f>+H13</f>
        <v>20</v>
      </c>
      <c r="Q13" s="162">
        <v>0</v>
      </c>
      <c r="R13" s="162"/>
      <c r="S13" s="162"/>
      <c r="T13" s="162"/>
      <c r="U13" s="159">
        <f>SUM(P13:T13)</f>
        <v>20</v>
      </c>
      <c r="V13" s="162"/>
      <c r="W13" s="162"/>
      <c r="X13" s="162"/>
      <c r="Y13" s="162"/>
      <c r="Z13" s="159">
        <f>SUM(U13:Y13)</f>
        <v>20</v>
      </c>
      <c r="AA13" s="162"/>
      <c r="AB13" s="162"/>
      <c r="AC13" s="162"/>
      <c r="AD13" s="162"/>
      <c r="AE13" s="159">
        <f>SUM(Z13:AD13)</f>
        <v>20</v>
      </c>
      <c r="AF13" s="162"/>
      <c r="AG13" s="162"/>
      <c r="AH13" s="162"/>
      <c r="AI13" s="162"/>
      <c r="AJ13" s="159">
        <f>SUM(AE13:AI13)</f>
        <v>20</v>
      </c>
      <c r="AK13" s="162"/>
      <c r="AL13" s="162"/>
      <c r="AM13" s="162"/>
      <c r="AN13" s="162"/>
      <c r="AO13" s="159">
        <f>SUM(AJ13:AN13)</f>
        <v>20</v>
      </c>
      <c r="AP13" s="162"/>
      <c r="AQ13" s="162"/>
      <c r="AR13" s="162"/>
      <c r="AS13" s="162"/>
      <c r="AT13" s="159">
        <f>SUM(AO13:AS13)</f>
        <v>20</v>
      </c>
      <c r="AU13" s="162">
        <v>1</v>
      </c>
      <c r="AV13" s="162"/>
      <c r="AW13" s="162"/>
      <c r="AX13" s="162"/>
      <c r="AY13" s="159">
        <f>SUM(AT13:AX13)</f>
        <v>21</v>
      </c>
      <c r="AZ13" s="162"/>
      <c r="BA13" s="162"/>
      <c r="BB13" s="162"/>
      <c r="BC13" s="162"/>
      <c r="BD13" s="159">
        <f>SUM(AY13:BC13)</f>
        <v>21</v>
      </c>
      <c r="BE13" s="162"/>
      <c r="BF13" s="162"/>
      <c r="BG13" s="162"/>
      <c r="BH13" s="162"/>
      <c r="BI13" s="159">
        <f>SUM(BD13:BH13)</f>
        <v>21</v>
      </c>
      <c r="BJ13" s="162"/>
      <c r="BK13" s="162"/>
      <c r="BL13" s="162"/>
      <c r="BM13" s="162"/>
      <c r="BN13" s="159">
        <f>SUM(BI13:BM13)</f>
        <v>21</v>
      </c>
      <c r="BO13" s="162"/>
      <c r="BP13" s="162"/>
      <c r="BQ13" s="162"/>
      <c r="BR13" s="162"/>
      <c r="BS13" s="159">
        <f>SUM(BN13:BR13)</f>
        <v>21</v>
      </c>
    </row>
    <row r="14" spans="1:71" s="33" customFormat="1" x14ac:dyDescent="0.25">
      <c r="A14" s="3"/>
      <c r="B14" s="3"/>
      <c r="C14" s="3"/>
      <c r="D14" s="3"/>
      <c r="E14" s="3"/>
      <c r="F14" s="3"/>
      <c r="G14" s="3"/>
      <c r="H14" s="119"/>
      <c r="I14" s="119"/>
      <c r="J14" s="3"/>
      <c r="K14" s="3"/>
      <c r="L14" s="3"/>
      <c r="M14" s="3">
        <f>SUM(M13:M13)</f>
        <v>0</v>
      </c>
      <c r="N14" s="3">
        <f t="shared" ref="N14:BN14" si="3">SUM(N13:N13)</f>
        <v>0</v>
      </c>
      <c r="O14" s="3">
        <f t="shared" si="3"/>
        <v>0</v>
      </c>
      <c r="P14" s="3">
        <f t="shared" si="3"/>
        <v>20</v>
      </c>
      <c r="Q14" s="3">
        <f t="shared" si="3"/>
        <v>0</v>
      </c>
      <c r="R14" s="3">
        <f t="shared" si="3"/>
        <v>0</v>
      </c>
      <c r="S14" s="3">
        <f t="shared" si="3"/>
        <v>0</v>
      </c>
      <c r="T14" s="3">
        <f t="shared" si="3"/>
        <v>0</v>
      </c>
      <c r="U14" s="3">
        <f t="shared" si="3"/>
        <v>20</v>
      </c>
      <c r="V14" s="3">
        <f t="shared" si="3"/>
        <v>0</v>
      </c>
      <c r="W14" s="3">
        <f t="shared" si="3"/>
        <v>0</v>
      </c>
      <c r="X14" s="3">
        <f t="shared" si="3"/>
        <v>0</v>
      </c>
      <c r="Y14" s="3">
        <f t="shared" si="3"/>
        <v>0</v>
      </c>
      <c r="Z14" s="3">
        <f t="shared" si="3"/>
        <v>20</v>
      </c>
      <c r="AA14" s="3">
        <f t="shared" si="3"/>
        <v>0</v>
      </c>
      <c r="AB14" s="3">
        <f t="shared" si="3"/>
        <v>0</v>
      </c>
      <c r="AC14" s="3">
        <f t="shared" si="3"/>
        <v>0</v>
      </c>
      <c r="AD14" s="3">
        <f t="shared" si="3"/>
        <v>0</v>
      </c>
      <c r="AE14" s="3">
        <f t="shared" si="3"/>
        <v>20</v>
      </c>
      <c r="AF14" s="3">
        <f t="shared" si="3"/>
        <v>0</v>
      </c>
      <c r="AG14" s="3">
        <f t="shared" si="3"/>
        <v>0</v>
      </c>
      <c r="AH14" s="3">
        <f t="shared" si="3"/>
        <v>0</v>
      </c>
      <c r="AI14" s="3">
        <f t="shared" si="3"/>
        <v>0</v>
      </c>
      <c r="AJ14" s="3">
        <f t="shared" si="3"/>
        <v>20</v>
      </c>
      <c r="AK14" s="3">
        <f t="shared" si="3"/>
        <v>0</v>
      </c>
      <c r="AL14" s="3">
        <f t="shared" si="3"/>
        <v>0</v>
      </c>
      <c r="AM14" s="3">
        <f t="shared" si="3"/>
        <v>0</v>
      </c>
      <c r="AN14" s="3">
        <f t="shared" si="3"/>
        <v>0</v>
      </c>
      <c r="AO14" s="3">
        <f t="shared" si="3"/>
        <v>20</v>
      </c>
      <c r="AP14" s="3">
        <f t="shared" si="3"/>
        <v>0</v>
      </c>
      <c r="AQ14" s="3">
        <f t="shared" si="3"/>
        <v>0</v>
      </c>
      <c r="AR14" s="3">
        <f t="shared" si="3"/>
        <v>0</v>
      </c>
      <c r="AS14" s="3">
        <f t="shared" si="3"/>
        <v>0</v>
      </c>
      <c r="AT14" s="3">
        <f t="shared" si="3"/>
        <v>20</v>
      </c>
      <c r="AU14" s="3">
        <f t="shared" si="3"/>
        <v>1</v>
      </c>
      <c r="AV14" s="3">
        <f t="shared" si="3"/>
        <v>0</v>
      </c>
      <c r="AW14" s="3">
        <f t="shared" si="3"/>
        <v>0</v>
      </c>
      <c r="AX14" s="3">
        <f t="shared" si="3"/>
        <v>0</v>
      </c>
      <c r="AY14" s="3">
        <f t="shared" si="3"/>
        <v>21</v>
      </c>
      <c r="AZ14" s="3">
        <f t="shared" si="3"/>
        <v>0</v>
      </c>
      <c r="BA14" s="3">
        <f t="shared" si="3"/>
        <v>0</v>
      </c>
      <c r="BB14" s="3">
        <f t="shared" si="3"/>
        <v>0</v>
      </c>
      <c r="BC14" s="3">
        <f t="shared" si="3"/>
        <v>0</v>
      </c>
      <c r="BD14" s="3">
        <f t="shared" si="3"/>
        <v>21</v>
      </c>
      <c r="BE14" s="3">
        <f t="shared" si="3"/>
        <v>0</v>
      </c>
      <c r="BF14" s="3">
        <f t="shared" si="3"/>
        <v>0</v>
      </c>
      <c r="BG14" s="3">
        <f t="shared" si="3"/>
        <v>0</v>
      </c>
      <c r="BH14" s="3">
        <f t="shared" si="3"/>
        <v>0</v>
      </c>
      <c r="BI14" s="3">
        <f t="shared" si="3"/>
        <v>21</v>
      </c>
      <c r="BJ14" s="3">
        <f t="shared" si="3"/>
        <v>0</v>
      </c>
      <c r="BK14" s="3">
        <f t="shared" si="3"/>
        <v>0</v>
      </c>
      <c r="BL14" s="3">
        <f t="shared" si="3"/>
        <v>0</v>
      </c>
      <c r="BM14" s="3">
        <f t="shared" si="3"/>
        <v>0</v>
      </c>
      <c r="BN14" s="3">
        <f t="shared" si="3"/>
        <v>21</v>
      </c>
      <c r="BO14" s="3">
        <f>SUM(BO13:BO13)</f>
        <v>0</v>
      </c>
      <c r="BP14" s="3">
        <f>SUM(BP13:BP13)</f>
        <v>0</v>
      </c>
      <c r="BQ14" s="3">
        <f>SUM(BQ13:BQ13)</f>
        <v>0</v>
      </c>
      <c r="BR14" s="3">
        <f>SUM(BR13:BR13)</f>
        <v>0</v>
      </c>
      <c r="BS14" s="3">
        <f>SUM(BS13:BS13)</f>
        <v>21</v>
      </c>
    </row>
    <row r="15" spans="1:71" s="33" customFormat="1" x14ac:dyDescent="0.25">
      <c r="A15" s="3"/>
      <c r="B15" s="3" t="s">
        <v>264</v>
      </c>
      <c r="C15" s="3">
        <f>COUNT(C13:C13)</f>
        <v>1</v>
      </c>
      <c r="D15" s="3"/>
      <c r="E15" s="3">
        <f>SUM(E13:E13)</f>
        <v>28</v>
      </c>
      <c r="F15" s="3">
        <f>SUM(F13:F13)</f>
        <v>29</v>
      </c>
      <c r="G15" s="32">
        <f>$BS14/F15</f>
        <v>0.72413793103448276</v>
      </c>
      <c r="H15" s="119"/>
      <c r="I15" s="119">
        <f>+H15+J15</f>
        <v>1</v>
      </c>
      <c r="J15" s="3">
        <f>SUM(J13:J13)</f>
        <v>1</v>
      </c>
      <c r="K15" s="3"/>
      <c r="L15" s="3"/>
      <c r="M15" s="3"/>
      <c r="N15" s="3"/>
      <c r="O15" s="3"/>
      <c r="P15" s="32">
        <f>P14/F15</f>
        <v>0.68965517241379315</v>
      </c>
      <c r="Q15" s="3"/>
      <c r="R15" s="3">
        <f>M14+R14</f>
        <v>0</v>
      </c>
      <c r="S15" s="3">
        <f>N14+S14</f>
        <v>0</v>
      </c>
      <c r="T15" s="3">
        <f>O14+T14</f>
        <v>0</v>
      </c>
      <c r="U15" s="32">
        <f>U14/F15</f>
        <v>0.68965517241379315</v>
      </c>
      <c r="V15" s="3"/>
      <c r="W15" s="3">
        <f>R15+W14</f>
        <v>0</v>
      </c>
      <c r="X15" s="3">
        <f>S15+X14</f>
        <v>0</v>
      </c>
      <c r="Y15" s="3">
        <f>T15+Y14</f>
        <v>0</v>
      </c>
      <c r="Z15" s="32">
        <f>Z14/F15</f>
        <v>0.68965517241379315</v>
      </c>
      <c r="AA15" s="3"/>
      <c r="AB15" s="3">
        <f>W15+AB14</f>
        <v>0</v>
      </c>
      <c r="AC15" s="3">
        <f>X15+AC14</f>
        <v>0</v>
      </c>
      <c r="AD15" s="3">
        <f>Y15+AD14</f>
        <v>0</v>
      </c>
      <c r="AE15" s="32">
        <f>AE14/F15</f>
        <v>0.68965517241379315</v>
      </c>
      <c r="AF15" s="3"/>
      <c r="AG15" s="3">
        <f>AB15+AG14</f>
        <v>0</v>
      </c>
      <c r="AH15" s="3">
        <f>AC15+AH14</f>
        <v>0</v>
      </c>
      <c r="AI15" s="3">
        <f>AD15+AI14</f>
        <v>0</v>
      </c>
      <c r="AJ15" s="32">
        <f>AJ14/F15</f>
        <v>0.68965517241379315</v>
      </c>
      <c r="AK15" s="3"/>
      <c r="AL15" s="3">
        <f>AG15+AL14</f>
        <v>0</v>
      </c>
      <c r="AM15" s="3">
        <f>AH15+AM14</f>
        <v>0</v>
      </c>
      <c r="AN15" s="3">
        <f>AI15+AN14</f>
        <v>0</v>
      </c>
      <c r="AO15" s="32">
        <f>AO14/F15</f>
        <v>0.68965517241379315</v>
      </c>
      <c r="AP15" s="3"/>
      <c r="AQ15" s="3">
        <f>AL15+AQ14</f>
        <v>0</v>
      </c>
      <c r="AR15" s="3">
        <f>AM15+AR14</f>
        <v>0</v>
      </c>
      <c r="AS15" s="3">
        <f>AN15+AS14</f>
        <v>0</v>
      </c>
      <c r="AT15" s="32">
        <f>AT14/F15</f>
        <v>0.68965517241379315</v>
      </c>
      <c r="AU15" s="3"/>
      <c r="AV15" s="3">
        <f>AQ15+AV14</f>
        <v>0</v>
      </c>
      <c r="AW15" s="3">
        <f>AR15+AW14</f>
        <v>0</v>
      </c>
      <c r="AX15" s="3">
        <f>AS15+AX14</f>
        <v>0</v>
      </c>
      <c r="AY15" s="32">
        <f>AY14/F15</f>
        <v>0.72413793103448276</v>
      </c>
      <c r="AZ15" s="3"/>
      <c r="BA15" s="3">
        <f>AV15+BA14</f>
        <v>0</v>
      </c>
      <c r="BB15" s="3">
        <f>AW15+BB14</f>
        <v>0</v>
      </c>
      <c r="BC15" s="3">
        <f>AX15+BC14</f>
        <v>0</v>
      </c>
      <c r="BD15" s="32">
        <f>BD14/F15</f>
        <v>0.72413793103448276</v>
      </c>
      <c r="BE15" s="3"/>
      <c r="BF15" s="3">
        <f>BA15+BF14</f>
        <v>0</v>
      </c>
      <c r="BG15" s="3">
        <f>BB15+BG14</f>
        <v>0</v>
      </c>
      <c r="BH15" s="3">
        <f>BC15+BH14</f>
        <v>0</v>
      </c>
      <c r="BI15" s="32">
        <f>BI14/F15</f>
        <v>0.72413793103448276</v>
      </c>
      <c r="BJ15" s="3"/>
      <c r="BK15" s="3">
        <f>BF15+BK14</f>
        <v>0</v>
      </c>
      <c r="BL15" s="3">
        <f>BG15+BL14</f>
        <v>0</v>
      </c>
      <c r="BM15" s="3">
        <f>BH15+BM14</f>
        <v>0</v>
      </c>
      <c r="BN15" s="32">
        <f>BN14/F15</f>
        <v>0.72413793103448276</v>
      </c>
      <c r="BO15" s="3"/>
      <c r="BP15" s="3">
        <f>BK15+BP14</f>
        <v>0</v>
      </c>
      <c r="BQ15" s="3">
        <f>BL15+BQ14</f>
        <v>0</v>
      </c>
      <c r="BR15" s="3">
        <f>BM15+BR14</f>
        <v>0</v>
      </c>
      <c r="BS15" s="32">
        <f>BS14/F15</f>
        <v>0.72413793103448276</v>
      </c>
    </row>
    <row r="16" spans="1:71" s="33" customFormat="1" x14ac:dyDescent="0.25">
      <c r="H16" s="130"/>
      <c r="I16" s="130"/>
    </row>
    <row r="17" spans="1:71" s="33" customFormat="1" x14ac:dyDescent="0.25">
      <c r="A17" s="31" t="s">
        <v>302</v>
      </c>
      <c r="B17" s="3" t="s">
        <v>124</v>
      </c>
      <c r="C17" s="3"/>
      <c r="D17" s="3"/>
      <c r="E17" s="3">
        <v>20</v>
      </c>
      <c r="F17" s="3">
        <f>IF(B17="MAL",E17,IF(E17&gt;=11,E17+variables!$B$1,11))</f>
        <v>20</v>
      </c>
      <c r="G17" s="32">
        <f>BS17/F17</f>
        <v>1</v>
      </c>
      <c r="H17" s="119">
        <v>20</v>
      </c>
      <c r="I17" s="119">
        <f>+H17+J17</f>
        <v>20</v>
      </c>
      <c r="J17" s="13"/>
      <c r="K17" s="13">
        <v>2019</v>
      </c>
      <c r="L17" s="13">
        <v>2019</v>
      </c>
      <c r="M17" s="13"/>
      <c r="N17" s="13"/>
      <c r="O17" s="13"/>
      <c r="P17" s="119">
        <f>+H17</f>
        <v>20</v>
      </c>
      <c r="Q17" s="13"/>
      <c r="R17" s="13"/>
      <c r="S17" s="13"/>
      <c r="T17" s="13"/>
      <c r="U17" s="119">
        <f>+SUM(P17:T17)</f>
        <v>20</v>
      </c>
      <c r="V17" s="13"/>
      <c r="W17" s="13"/>
      <c r="X17" s="13"/>
      <c r="Y17" s="13"/>
      <c r="Z17" s="3">
        <f t="shared" ref="Z17:Z25" si="4">SUM(U17:Y17)</f>
        <v>20</v>
      </c>
      <c r="AA17" s="13"/>
      <c r="AB17" s="13"/>
      <c r="AC17" s="13"/>
      <c r="AD17" s="13"/>
      <c r="AE17" s="3">
        <f t="shared" ref="AE17:AE25" si="5">SUM(Z17:AD17)</f>
        <v>20</v>
      </c>
      <c r="AF17" s="13"/>
      <c r="AG17" s="13"/>
      <c r="AH17" s="13"/>
      <c r="AI17" s="13"/>
      <c r="AJ17" s="3">
        <f t="shared" ref="AJ17:AJ25" si="6">SUM(AE17:AI17)</f>
        <v>20</v>
      </c>
      <c r="AK17" s="13"/>
      <c r="AL17" s="13"/>
      <c r="AM17" s="13"/>
      <c r="AN17" s="13"/>
      <c r="AO17" s="3">
        <f t="shared" ref="AO17:AO25" si="7">SUM(AJ17:AN17)</f>
        <v>20</v>
      </c>
      <c r="AP17" s="13"/>
      <c r="AQ17" s="13"/>
      <c r="AR17" s="13"/>
      <c r="AS17" s="13"/>
      <c r="AT17" s="3">
        <f t="shared" ref="AT17:AT25" si="8">SUM(AO17:AS17)</f>
        <v>20</v>
      </c>
      <c r="AU17" s="13"/>
      <c r="AV17" s="13"/>
      <c r="AW17" s="13"/>
      <c r="AX17" s="13"/>
      <c r="AY17" s="3">
        <f t="shared" ref="AY17:AY25" si="9">SUM(AT17:AX17)</f>
        <v>20</v>
      </c>
      <c r="AZ17" s="13"/>
      <c r="BA17" s="13"/>
      <c r="BB17" s="13"/>
      <c r="BC17" s="13"/>
      <c r="BD17" s="3">
        <f t="shared" ref="BD17:BD25" si="10">SUM(AY17:BC17)</f>
        <v>20</v>
      </c>
      <c r="BE17" s="13"/>
      <c r="BF17" s="13"/>
      <c r="BG17" s="13"/>
      <c r="BH17" s="13"/>
      <c r="BI17" s="3">
        <f t="shared" ref="BI17:BI25" si="11">SUM(BD17:BH17)</f>
        <v>20</v>
      </c>
      <c r="BJ17" s="13"/>
      <c r="BK17" s="13"/>
      <c r="BL17" s="13"/>
      <c r="BM17" s="13"/>
      <c r="BN17" s="3">
        <f t="shared" ref="BN17:BN25" si="12">SUM(BI17:BM17)</f>
        <v>20</v>
      </c>
      <c r="BO17" s="13"/>
      <c r="BP17" s="13"/>
      <c r="BQ17" s="13"/>
      <c r="BR17" s="13"/>
      <c r="BS17" s="3">
        <f t="shared" ref="BS17:BS25" si="13">SUM(BN17:BR17)</f>
        <v>20</v>
      </c>
    </row>
    <row r="18" spans="1:71" s="163" customFormat="1" x14ac:dyDescent="0.25">
      <c r="A18" s="159"/>
      <c r="B18" s="159" t="s">
        <v>74</v>
      </c>
      <c r="C18" s="159">
        <v>2</v>
      </c>
      <c r="D18" s="159">
        <v>549</v>
      </c>
      <c r="E18" s="159">
        <v>43</v>
      </c>
      <c r="F18" s="159">
        <f>IF(B18="MAL",E18,IF(E18&gt;=11,E18+variables!$B$1,11))</f>
        <v>44</v>
      </c>
      <c r="G18" s="160">
        <f t="shared" ref="G18:G25" si="14">$BS18/F18</f>
        <v>0.72727272727272729</v>
      </c>
      <c r="H18" s="161">
        <v>26</v>
      </c>
      <c r="I18" s="161">
        <f t="shared" ref="I18:I25" si="15">+H18+J18</f>
        <v>27</v>
      </c>
      <c r="J18" s="162">
        <v>1</v>
      </c>
      <c r="K18" s="162">
        <v>2019</v>
      </c>
      <c r="L18" s="13">
        <v>2019</v>
      </c>
      <c r="M18" s="162"/>
      <c r="N18" s="162"/>
      <c r="O18" s="162"/>
      <c r="P18" s="161">
        <f>+H18+SUM(M18:O18)</f>
        <v>26</v>
      </c>
      <c r="Q18" s="162"/>
      <c r="R18" s="162"/>
      <c r="S18" s="162"/>
      <c r="T18" s="162"/>
      <c r="U18" s="161">
        <f t="shared" ref="U18:U25" si="16">+SUM(P18:T18)</f>
        <v>26</v>
      </c>
      <c r="V18" s="162"/>
      <c r="W18" s="162"/>
      <c r="X18" s="162"/>
      <c r="Y18" s="162"/>
      <c r="Z18" s="159">
        <f t="shared" si="4"/>
        <v>26</v>
      </c>
      <c r="AA18" s="162"/>
      <c r="AB18" s="162"/>
      <c r="AC18" s="162"/>
      <c r="AD18" s="162"/>
      <c r="AE18" s="159">
        <f t="shared" si="5"/>
        <v>26</v>
      </c>
      <c r="AF18" s="162"/>
      <c r="AG18" s="162"/>
      <c r="AH18" s="162"/>
      <c r="AI18" s="162"/>
      <c r="AJ18" s="159">
        <f t="shared" si="6"/>
        <v>26</v>
      </c>
      <c r="AK18" s="162"/>
      <c r="AL18" s="162"/>
      <c r="AM18" s="162"/>
      <c r="AN18" s="162"/>
      <c r="AO18" s="159">
        <f t="shared" si="7"/>
        <v>26</v>
      </c>
      <c r="AP18" s="162"/>
      <c r="AQ18" s="162"/>
      <c r="AR18" s="162"/>
      <c r="AS18" s="162"/>
      <c r="AT18" s="159">
        <f t="shared" si="8"/>
        <v>26</v>
      </c>
      <c r="AU18" s="162">
        <v>1</v>
      </c>
      <c r="AV18" s="162"/>
      <c r="AW18" s="162">
        <v>5</v>
      </c>
      <c r="AX18" s="162"/>
      <c r="AY18" s="159">
        <f t="shared" si="9"/>
        <v>32</v>
      </c>
      <c r="AZ18" s="162"/>
      <c r="BA18" s="162"/>
      <c r="BB18" s="162"/>
      <c r="BC18" s="162"/>
      <c r="BD18" s="159">
        <f t="shared" si="10"/>
        <v>32</v>
      </c>
      <c r="BE18" s="162"/>
      <c r="BF18" s="162"/>
      <c r="BG18" s="162"/>
      <c r="BH18" s="162"/>
      <c r="BI18" s="159">
        <f t="shared" si="11"/>
        <v>32</v>
      </c>
      <c r="BJ18" s="162"/>
      <c r="BK18" s="162"/>
      <c r="BL18" s="162"/>
      <c r="BM18" s="162"/>
      <c r="BN18" s="159">
        <f t="shared" si="12"/>
        <v>32</v>
      </c>
      <c r="BO18" s="162"/>
      <c r="BP18" s="162"/>
      <c r="BQ18" s="162"/>
      <c r="BR18" s="162"/>
      <c r="BS18" s="159">
        <f t="shared" si="13"/>
        <v>32</v>
      </c>
    </row>
    <row r="19" spans="1:71" s="163" customFormat="1" x14ac:dyDescent="0.25">
      <c r="A19" s="159"/>
      <c r="B19" s="159" t="s">
        <v>326</v>
      </c>
      <c r="C19" s="159">
        <v>6</v>
      </c>
      <c r="D19" s="159">
        <v>9907</v>
      </c>
      <c r="E19" s="159">
        <v>16</v>
      </c>
      <c r="F19" s="159">
        <f>IF(B19="MAL",E19,IF(E19&gt;=11,E19+variables!$B$1,11))</f>
        <v>17</v>
      </c>
      <c r="G19" s="160">
        <f t="shared" si="14"/>
        <v>0.52941176470588236</v>
      </c>
      <c r="H19" s="161">
        <v>3</v>
      </c>
      <c r="I19" s="161">
        <f t="shared" si="15"/>
        <v>3</v>
      </c>
      <c r="J19" s="162"/>
      <c r="K19" s="162">
        <v>2019</v>
      </c>
      <c r="L19" s="13">
        <v>2019</v>
      </c>
      <c r="M19" s="162"/>
      <c r="N19" s="162"/>
      <c r="O19" s="162"/>
      <c r="P19" s="161">
        <f t="shared" ref="P19:P25" si="17">+H19+SUM(M19:O19)</f>
        <v>3</v>
      </c>
      <c r="Q19" s="162"/>
      <c r="R19" s="162"/>
      <c r="S19" s="162"/>
      <c r="T19" s="162"/>
      <c r="U19" s="161">
        <f t="shared" si="16"/>
        <v>3</v>
      </c>
      <c r="V19" s="162"/>
      <c r="W19" s="162"/>
      <c r="X19" s="162"/>
      <c r="Y19" s="162"/>
      <c r="Z19" s="159">
        <f t="shared" si="4"/>
        <v>3</v>
      </c>
      <c r="AA19" s="162"/>
      <c r="AB19" s="162">
        <v>1</v>
      </c>
      <c r="AC19" s="162">
        <v>4</v>
      </c>
      <c r="AD19" s="162"/>
      <c r="AE19" s="159">
        <f t="shared" si="5"/>
        <v>8</v>
      </c>
      <c r="AF19" s="162"/>
      <c r="AG19" s="162"/>
      <c r="AH19" s="162"/>
      <c r="AI19" s="162"/>
      <c r="AJ19" s="159">
        <f t="shared" si="6"/>
        <v>8</v>
      </c>
      <c r="AK19" s="162"/>
      <c r="AL19" s="162"/>
      <c r="AM19" s="162"/>
      <c r="AN19" s="162"/>
      <c r="AO19" s="159">
        <f t="shared" si="7"/>
        <v>8</v>
      </c>
      <c r="AP19" s="162"/>
      <c r="AQ19" s="162"/>
      <c r="AR19" s="162"/>
      <c r="AS19" s="162"/>
      <c r="AT19" s="159">
        <f t="shared" si="8"/>
        <v>8</v>
      </c>
      <c r="AU19" s="162"/>
      <c r="AV19" s="162"/>
      <c r="AW19" s="162">
        <v>1</v>
      </c>
      <c r="AX19" s="162"/>
      <c r="AY19" s="159">
        <f t="shared" si="9"/>
        <v>9</v>
      </c>
      <c r="AZ19" s="162"/>
      <c r="BA19" s="162"/>
      <c r="BB19" s="162"/>
      <c r="BC19" s="162"/>
      <c r="BD19" s="159">
        <f t="shared" si="10"/>
        <v>9</v>
      </c>
      <c r="BE19" s="162"/>
      <c r="BF19" s="162"/>
      <c r="BG19" s="162"/>
      <c r="BH19" s="162"/>
      <c r="BI19" s="159">
        <f t="shared" si="11"/>
        <v>9</v>
      </c>
      <c r="BJ19" s="162"/>
      <c r="BK19" s="162"/>
      <c r="BL19" s="162"/>
      <c r="BM19" s="162"/>
      <c r="BN19" s="159">
        <f t="shared" si="12"/>
        <v>9</v>
      </c>
      <c r="BO19" s="162"/>
      <c r="BP19" s="162"/>
      <c r="BQ19" s="162"/>
      <c r="BR19" s="162"/>
      <c r="BS19" s="159">
        <f t="shared" si="13"/>
        <v>9</v>
      </c>
    </row>
    <row r="20" spans="1:71" s="322" customFormat="1" x14ac:dyDescent="0.25">
      <c r="A20" s="315"/>
      <c r="B20" s="315" t="s">
        <v>257</v>
      </c>
      <c r="C20" s="315">
        <v>10</v>
      </c>
      <c r="D20" s="315">
        <v>9399</v>
      </c>
      <c r="E20" s="315">
        <v>72</v>
      </c>
      <c r="F20" s="315">
        <f>IF(B20="MAL",E20,IF(E20&gt;=11,E20+variables!$B$1,11))</f>
        <v>73</v>
      </c>
      <c r="G20" s="318">
        <f t="shared" si="14"/>
        <v>1.0136986301369864</v>
      </c>
      <c r="H20" s="319">
        <v>45</v>
      </c>
      <c r="I20" s="319">
        <f t="shared" si="15"/>
        <v>48</v>
      </c>
      <c r="J20" s="321">
        <v>3</v>
      </c>
      <c r="K20" s="321">
        <v>2019</v>
      </c>
      <c r="L20" s="321">
        <v>2019</v>
      </c>
      <c r="M20" s="321"/>
      <c r="N20" s="321"/>
      <c r="O20" s="321"/>
      <c r="P20" s="319">
        <f t="shared" si="17"/>
        <v>45</v>
      </c>
      <c r="Q20" s="321"/>
      <c r="R20" s="321"/>
      <c r="S20" s="321"/>
      <c r="T20" s="321"/>
      <c r="U20" s="319">
        <f t="shared" si="16"/>
        <v>45</v>
      </c>
      <c r="V20" s="321">
        <v>3</v>
      </c>
      <c r="W20" s="321">
        <v>4</v>
      </c>
      <c r="X20" s="321">
        <v>20</v>
      </c>
      <c r="Y20" s="321"/>
      <c r="Z20" s="315">
        <f t="shared" si="4"/>
        <v>72</v>
      </c>
      <c r="AA20" s="321"/>
      <c r="AB20" s="321"/>
      <c r="AC20" s="321"/>
      <c r="AD20" s="321"/>
      <c r="AE20" s="315">
        <f t="shared" si="5"/>
        <v>72</v>
      </c>
      <c r="AF20" s="321"/>
      <c r="AG20" s="321"/>
      <c r="AH20" s="321"/>
      <c r="AI20" s="321"/>
      <c r="AJ20" s="315">
        <f t="shared" si="6"/>
        <v>72</v>
      </c>
      <c r="AK20" s="321"/>
      <c r="AL20" s="321"/>
      <c r="AM20" s="321"/>
      <c r="AN20" s="321"/>
      <c r="AO20" s="315">
        <f t="shared" si="7"/>
        <v>72</v>
      </c>
      <c r="AP20" s="321"/>
      <c r="AQ20" s="321">
        <v>2</v>
      </c>
      <c r="AR20" s="321"/>
      <c r="AS20" s="321"/>
      <c r="AT20" s="315">
        <f t="shared" si="8"/>
        <v>74</v>
      </c>
      <c r="AU20" s="321"/>
      <c r="AV20" s="321"/>
      <c r="AW20" s="321"/>
      <c r="AX20" s="321"/>
      <c r="AY20" s="315">
        <f t="shared" si="9"/>
        <v>74</v>
      </c>
      <c r="AZ20" s="321"/>
      <c r="BA20" s="321"/>
      <c r="BB20" s="321"/>
      <c r="BC20" s="321"/>
      <c r="BD20" s="315">
        <f t="shared" si="10"/>
        <v>74</v>
      </c>
      <c r="BE20" s="321"/>
      <c r="BF20" s="321"/>
      <c r="BG20" s="321"/>
      <c r="BH20" s="321"/>
      <c r="BI20" s="315">
        <f t="shared" si="11"/>
        <v>74</v>
      </c>
      <c r="BJ20" s="321"/>
      <c r="BK20" s="321"/>
      <c r="BL20" s="321"/>
      <c r="BM20" s="321"/>
      <c r="BN20" s="315">
        <f t="shared" si="12"/>
        <v>74</v>
      </c>
      <c r="BO20" s="321"/>
      <c r="BP20" s="321"/>
      <c r="BQ20" s="321"/>
      <c r="BR20" s="321"/>
      <c r="BS20" s="315">
        <f t="shared" si="13"/>
        <v>74</v>
      </c>
    </row>
    <row r="21" spans="1:71" s="239" customFormat="1" x14ac:dyDescent="0.25">
      <c r="A21" s="231"/>
      <c r="B21" s="231" t="s">
        <v>327</v>
      </c>
      <c r="C21" s="231">
        <v>11</v>
      </c>
      <c r="D21" s="231">
        <v>9400</v>
      </c>
      <c r="E21" s="231">
        <v>56</v>
      </c>
      <c r="F21" s="231">
        <f>IF(B21="MAL",E21,IF(E21&gt;=11,E21+variables!$B$1,11))</f>
        <v>57</v>
      </c>
      <c r="G21" s="265">
        <f t="shared" si="14"/>
        <v>1.0701754385964912</v>
      </c>
      <c r="H21" s="238">
        <v>53</v>
      </c>
      <c r="I21" s="238">
        <f t="shared" si="15"/>
        <v>56</v>
      </c>
      <c r="J21" s="234">
        <v>3</v>
      </c>
      <c r="K21" s="234">
        <v>2019</v>
      </c>
      <c r="L21" s="234">
        <v>2019</v>
      </c>
      <c r="M21" s="234"/>
      <c r="N21" s="234"/>
      <c r="O21" s="234"/>
      <c r="P21" s="238">
        <f t="shared" si="17"/>
        <v>53</v>
      </c>
      <c r="Q21" s="234"/>
      <c r="R21" s="234"/>
      <c r="S21" s="234"/>
      <c r="T21" s="234"/>
      <c r="U21" s="238">
        <f t="shared" si="16"/>
        <v>53</v>
      </c>
      <c r="V21" s="234"/>
      <c r="W21" s="234"/>
      <c r="X21" s="234"/>
      <c r="Y21" s="234"/>
      <c r="Z21" s="231">
        <f t="shared" si="4"/>
        <v>53</v>
      </c>
      <c r="AA21" s="234">
        <v>2</v>
      </c>
      <c r="AB21" s="234">
        <v>4</v>
      </c>
      <c r="AC21" s="234"/>
      <c r="AD21" s="234"/>
      <c r="AE21" s="231">
        <f t="shared" si="5"/>
        <v>59</v>
      </c>
      <c r="AF21" s="234"/>
      <c r="AG21" s="234"/>
      <c r="AH21" s="234"/>
      <c r="AI21" s="234"/>
      <c r="AJ21" s="231">
        <f t="shared" si="6"/>
        <v>59</v>
      </c>
      <c r="AK21" s="234"/>
      <c r="AL21" s="234">
        <v>1</v>
      </c>
      <c r="AM21" s="234"/>
      <c r="AN21" s="234"/>
      <c r="AO21" s="231">
        <f t="shared" si="7"/>
        <v>60</v>
      </c>
      <c r="AP21" s="234"/>
      <c r="AQ21" s="234"/>
      <c r="AR21" s="234"/>
      <c r="AS21" s="234"/>
      <c r="AT21" s="231">
        <f t="shared" si="8"/>
        <v>60</v>
      </c>
      <c r="AU21" s="234"/>
      <c r="AV21" s="234"/>
      <c r="AW21" s="234"/>
      <c r="AX21" s="234"/>
      <c r="AY21" s="231">
        <f t="shared" si="9"/>
        <v>60</v>
      </c>
      <c r="AZ21" s="234"/>
      <c r="BA21" s="234">
        <v>1</v>
      </c>
      <c r="BB21" s="234"/>
      <c r="BC21" s="234"/>
      <c r="BD21" s="231">
        <f t="shared" si="10"/>
        <v>61</v>
      </c>
      <c r="BE21" s="234"/>
      <c r="BF21" s="234"/>
      <c r="BG21" s="234"/>
      <c r="BH21" s="234"/>
      <c r="BI21" s="231">
        <f t="shared" si="11"/>
        <v>61</v>
      </c>
      <c r="BJ21" s="234"/>
      <c r="BK21" s="234"/>
      <c r="BL21" s="234"/>
      <c r="BM21" s="234"/>
      <c r="BN21" s="231">
        <f t="shared" si="12"/>
        <v>61</v>
      </c>
      <c r="BO21" s="234"/>
      <c r="BP21" s="234"/>
      <c r="BQ21" s="234"/>
      <c r="BR21" s="234"/>
      <c r="BS21" s="231">
        <f t="shared" si="13"/>
        <v>61</v>
      </c>
    </row>
    <row r="22" spans="1:71" s="351" customFormat="1" x14ac:dyDescent="0.25">
      <c r="A22" s="347"/>
      <c r="B22" s="347" t="s">
        <v>258</v>
      </c>
      <c r="C22" s="347">
        <v>13</v>
      </c>
      <c r="D22" s="347">
        <v>9972</v>
      </c>
      <c r="E22" s="347">
        <v>60</v>
      </c>
      <c r="F22" s="347">
        <f>IF(B22="MAL",E22,IF(E22&gt;=11,E22+variables!$B$1,11))</f>
        <v>61</v>
      </c>
      <c r="G22" s="348">
        <f t="shared" si="14"/>
        <v>1.0163934426229508</v>
      </c>
      <c r="H22" s="349">
        <v>33</v>
      </c>
      <c r="I22" s="349">
        <f t="shared" si="15"/>
        <v>33</v>
      </c>
      <c r="J22" s="350"/>
      <c r="K22" s="350">
        <v>2021</v>
      </c>
      <c r="L22" s="350">
        <v>2019</v>
      </c>
      <c r="M22" s="350"/>
      <c r="N22" s="350"/>
      <c r="O22" s="350"/>
      <c r="P22" s="349">
        <f t="shared" si="17"/>
        <v>33</v>
      </c>
      <c r="Q22" s="350"/>
      <c r="R22" s="350"/>
      <c r="S22" s="350"/>
      <c r="T22" s="350"/>
      <c r="U22" s="349">
        <f t="shared" si="16"/>
        <v>33</v>
      </c>
      <c r="V22" s="350"/>
      <c r="W22" s="350"/>
      <c r="X22" s="350"/>
      <c r="Y22" s="350"/>
      <c r="Z22" s="347">
        <f t="shared" si="4"/>
        <v>33</v>
      </c>
      <c r="AA22" s="350"/>
      <c r="AB22" s="350"/>
      <c r="AC22" s="350">
        <v>27</v>
      </c>
      <c r="AD22" s="350"/>
      <c r="AE22" s="347">
        <f t="shared" si="5"/>
        <v>60</v>
      </c>
      <c r="AF22" s="350"/>
      <c r="AG22" s="350"/>
      <c r="AH22" s="350"/>
      <c r="AI22" s="350"/>
      <c r="AJ22" s="347">
        <f t="shared" si="6"/>
        <v>60</v>
      </c>
      <c r="AK22" s="350"/>
      <c r="AL22" s="350">
        <v>1</v>
      </c>
      <c r="AM22" s="350"/>
      <c r="AN22" s="350"/>
      <c r="AO22" s="347">
        <f t="shared" si="7"/>
        <v>61</v>
      </c>
      <c r="AP22" s="350"/>
      <c r="AQ22" s="350"/>
      <c r="AR22" s="350"/>
      <c r="AS22" s="350"/>
      <c r="AT22" s="347">
        <f t="shared" si="8"/>
        <v>61</v>
      </c>
      <c r="AU22" s="350"/>
      <c r="AV22" s="350"/>
      <c r="AW22" s="350"/>
      <c r="AX22" s="350"/>
      <c r="AY22" s="347">
        <f t="shared" si="9"/>
        <v>61</v>
      </c>
      <c r="AZ22" s="350"/>
      <c r="BA22" s="350">
        <v>1</v>
      </c>
      <c r="BB22" s="350"/>
      <c r="BC22" s="350"/>
      <c r="BD22" s="347">
        <f t="shared" si="10"/>
        <v>62</v>
      </c>
      <c r="BE22" s="350"/>
      <c r="BF22" s="350"/>
      <c r="BG22" s="350"/>
      <c r="BH22" s="350"/>
      <c r="BI22" s="347">
        <f t="shared" si="11"/>
        <v>62</v>
      </c>
      <c r="BJ22" s="350"/>
      <c r="BK22" s="350"/>
      <c r="BL22" s="350"/>
      <c r="BM22" s="350"/>
      <c r="BN22" s="347">
        <f t="shared" si="12"/>
        <v>62</v>
      </c>
      <c r="BO22" s="350"/>
      <c r="BP22" s="350"/>
      <c r="BQ22" s="350"/>
      <c r="BR22" s="350"/>
      <c r="BS22" s="347">
        <f t="shared" si="13"/>
        <v>62</v>
      </c>
    </row>
    <row r="23" spans="1:71" s="163" customFormat="1" x14ac:dyDescent="0.25">
      <c r="A23" s="159"/>
      <c r="B23" s="159" t="s">
        <v>301</v>
      </c>
      <c r="C23" s="159">
        <v>14</v>
      </c>
      <c r="D23" s="159">
        <v>1433</v>
      </c>
      <c r="E23" s="159">
        <v>52</v>
      </c>
      <c r="F23" s="159">
        <f>IF(B23="MAL",E23,IF(E23&gt;=11,E23+variables!$B$1,11))</f>
        <v>53</v>
      </c>
      <c r="G23" s="160">
        <f t="shared" si="14"/>
        <v>0.71698113207547165</v>
      </c>
      <c r="H23" s="161">
        <v>19</v>
      </c>
      <c r="I23" s="161">
        <f t="shared" si="15"/>
        <v>21</v>
      </c>
      <c r="J23" s="162">
        <v>2</v>
      </c>
      <c r="K23" s="162">
        <v>2019</v>
      </c>
      <c r="L23" s="13">
        <v>2019</v>
      </c>
      <c r="M23" s="162"/>
      <c r="N23" s="162"/>
      <c r="O23" s="162"/>
      <c r="P23" s="161">
        <f t="shared" si="17"/>
        <v>19</v>
      </c>
      <c r="Q23" s="162"/>
      <c r="R23" s="162"/>
      <c r="S23" s="162"/>
      <c r="T23" s="162"/>
      <c r="U23" s="161">
        <f t="shared" si="16"/>
        <v>19</v>
      </c>
      <c r="V23" s="162"/>
      <c r="W23" s="162"/>
      <c r="X23" s="162"/>
      <c r="Y23" s="162"/>
      <c r="Z23" s="159">
        <f t="shared" si="4"/>
        <v>19</v>
      </c>
      <c r="AA23" s="162">
        <v>1</v>
      </c>
      <c r="AB23" s="162">
        <v>1</v>
      </c>
      <c r="AC23" s="162">
        <v>8</v>
      </c>
      <c r="AD23" s="162"/>
      <c r="AE23" s="159">
        <f t="shared" si="5"/>
        <v>29</v>
      </c>
      <c r="AF23" s="162"/>
      <c r="AG23" s="162"/>
      <c r="AH23" s="162"/>
      <c r="AI23" s="162"/>
      <c r="AJ23" s="159">
        <f t="shared" si="6"/>
        <v>29</v>
      </c>
      <c r="AK23" s="162"/>
      <c r="AL23" s="162"/>
      <c r="AM23" s="162">
        <v>4</v>
      </c>
      <c r="AN23" s="162"/>
      <c r="AO23" s="159">
        <f t="shared" si="7"/>
        <v>33</v>
      </c>
      <c r="AP23" s="162">
        <v>1</v>
      </c>
      <c r="AQ23" s="162"/>
      <c r="AR23" s="162"/>
      <c r="AS23" s="162"/>
      <c r="AT23" s="159">
        <f t="shared" si="8"/>
        <v>34</v>
      </c>
      <c r="AU23" s="162"/>
      <c r="AV23" s="162"/>
      <c r="AW23" s="162"/>
      <c r="AX23" s="162"/>
      <c r="AY23" s="159">
        <f t="shared" si="9"/>
        <v>34</v>
      </c>
      <c r="AZ23" s="162"/>
      <c r="BA23" s="162"/>
      <c r="BB23" s="162">
        <v>4</v>
      </c>
      <c r="BC23" s="162"/>
      <c r="BD23" s="159">
        <f t="shared" si="10"/>
        <v>38</v>
      </c>
      <c r="BE23" s="162"/>
      <c r="BF23" s="162"/>
      <c r="BG23" s="162"/>
      <c r="BH23" s="162"/>
      <c r="BI23" s="159">
        <f t="shared" si="11"/>
        <v>38</v>
      </c>
      <c r="BJ23" s="162"/>
      <c r="BK23" s="162"/>
      <c r="BL23" s="162"/>
      <c r="BM23" s="162"/>
      <c r="BN23" s="159">
        <f t="shared" si="12"/>
        <v>38</v>
      </c>
      <c r="BO23" s="162"/>
      <c r="BP23" s="162"/>
      <c r="BQ23" s="162"/>
      <c r="BR23" s="162"/>
      <c r="BS23" s="159">
        <f t="shared" si="13"/>
        <v>38</v>
      </c>
    </row>
    <row r="24" spans="1:71" s="163" customFormat="1" x14ac:dyDescent="0.25">
      <c r="A24" s="159"/>
      <c r="B24" s="159" t="s">
        <v>259</v>
      </c>
      <c r="C24" s="159">
        <v>23</v>
      </c>
      <c r="D24" s="159">
        <v>541</v>
      </c>
      <c r="E24" s="159">
        <v>37</v>
      </c>
      <c r="F24" s="159">
        <f>IF(B24="MAL",E24,IF(E24&gt;=11,E24+variables!$B$1,11))</f>
        <v>38</v>
      </c>
      <c r="G24" s="160">
        <f t="shared" si="14"/>
        <v>0.63157894736842102</v>
      </c>
      <c r="H24" s="161">
        <v>13</v>
      </c>
      <c r="I24" s="161">
        <f t="shared" si="15"/>
        <v>13</v>
      </c>
      <c r="J24" s="162"/>
      <c r="K24" s="162">
        <v>2019</v>
      </c>
      <c r="L24" s="13">
        <v>2019</v>
      </c>
      <c r="M24" s="162"/>
      <c r="N24" s="162"/>
      <c r="O24" s="162"/>
      <c r="P24" s="161">
        <f t="shared" si="17"/>
        <v>13</v>
      </c>
      <c r="Q24" s="162"/>
      <c r="R24" s="162"/>
      <c r="S24" s="162"/>
      <c r="T24" s="162"/>
      <c r="U24" s="161">
        <f t="shared" si="16"/>
        <v>13</v>
      </c>
      <c r="V24" s="162"/>
      <c r="W24" s="162"/>
      <c r="X24" s="162"/>
      <c r="Y24" s="162"/>
      <c r="Z24" s="159">
        <f t="shared" si="4"/>
        <v>13</v>
      </c>
      <c r="AA24" s="162">
        <v>2</v>
      </c>
      <c r="AB24" s="162">
        <v>2</v>
      </c>
      <c r="AC24" s="162">
        <v>7</v>
      </c>
      <c r="AD24" s="162"/>
      <c r="AE24" s="159">
        <f t="shared" si="5"/>
        <v>24</v>
      </c>
      <c r="AF24" s="162"/>
      <c r="AG24" s="162"/>
      <c r="AH24" s="162"/>
      <c r="AI24" s="162"/>
      <c r="AJ24" s="159">
        <f t="shared" si="6"/>
        <v>24</v>
      </c>
      <c r="AK24" s="162"/>
      <c r="AL24" s="162"/>
      <c r="AM24" s="162"/>
      <c r="AN24" s="162"/>
      <c r="AO24" s="159">
        <f t="shared" si="7"/>
        <v>24</v>
      </c>
      <c r="AP24" s="162"/>
      <c r="AQ24" s="162"/>
      <c r="AR24" s="162"/>
      <c r="AS24" s="162"/>
      <c r="AT24" s="159">
        <f t="shared" si="8"/>
        <v>24</v>
      </c>
      <c r="AU24" s="162"/>
      <c r="AV24" s="162"/>
      <c r="AW24" s="162"/>
      <c r="AX24" s="162"/>
      <c r="AY24" s="159">
        <f t="shared" si="9"/>
        <v>24</v>
      </c>
      <c r="AZ24" s="162"/>
      <c r="BA24" s="162"/>
      <c r="BB24" s="162"/>
      <c r="BC24" s="162"/>
      <c r="BD24" s="159">
        <f t="shared" si="10"/>
        <v>24</v>
      </c>
      <c r="BE24" s="162"/>
      <c r="BF24" s="162"/>
      <c r="BG24" s="162"/>
      <c r="BH24" s="162"/>
      <c r="BI24" s="159">
        <f t="shared" si="11"/>
        <v>24</v>
      </c>
      <c r="BJ24" s="162"/>
      <c r="BK24" s="162"/>
      <c r="BL24" s="162"/>
      <c r="BM24" s="162"/>
      <c r="BN24" s="159">
        <f t="shared" si="12"/>
        <v>24</v>
      </c>
      <c r="BO24" s="162"/>
      <c r="BP24" s="162"/>
      <c r="BQ24" s="162"/>
      <c r="BR24" s="162"/>
      <c r="BS24" s="159">
        <f t="shared" si="13"/>
        <v>24</v>
      </c>
    </row>
    <row r="25" spans="1:71" s="351" customFormat="1" x14ac:dyDescent="0.25">
      <c r="A25" s="347"/>
      <c r="B25" s="347" t="s">
        <v>286</v>
      </c>
      <c r="C25" s="347">
        <v>777</v>
      </c>
      <c r="D25" s="347">
        <v>6306</v>
      </c>
      <c r="E25" s="347">
        <v>44</v>
      </c>
      <c r="F25" s="347">
        <f>IF(B25="MAL",E25,IF(E25&gt;=11,E25+variables!$B$1,11))</f>
        <v>45</v>
      </c>
      <c r="G25" s="348">
        <f t="shared" si="14"/>
        <v>1</v>
      </c>
      <c r="H25" s="349">
        <v>15</v>
      </c>
      <c r="I25" s="349">
        <f t="shared" si="15"/>
        <v>15</v>
      </c>
      <c r="J25" s="350"/>
      <c r="K25" s="350">
        <v>2019</v>
      </c>
      <c r="L25" s="350">
        <v>2019</v>
      </c>
      <c r="M25" s="350"/>
      <c r="N25" s="350"/>
      <c r="O25" s="350"/>
      <c r="P25" s="349">
        <f t="shared" si="17"/>
        <v>15</v>
      </c>
      <c r="Q25" s="350"/>
      <c r="R25" s="350"/>
      <c r="S25" s="350"/>
      <c r="T25" s="350"/>
      <c r="U25" s="349">
        <f t="shared" si="16"/>
        <v>15</v>
      </c>
      <c r="V25" s="350"/>
      <c r="W25" s="350"/>
      <c r="X25" s="350">
        <v>3</v>
      </c>
      <c r="Y25" s="350"/>
      <c r="Z25" s="347">
        <f t="shared" si="4"/>
        <v>18</v>
      </c>
      <c r="AA25" s="350"/>
      <c r="AB25" s="350"/>
      <c r="AC25" s="350">
        <v>7</v>
      </c>
      <c r="AD25" s="350"/>
      <c r="AE25" s="347">
        <f t="shared" si="5"/>
        <v>25</v>
      </c>
      <c r="AF25" s="350"/>
      <c r="AG25" s="350"/>
      <c r="AH25" s="350"/>
      <c r="AI25" s="350"/>
      <c r="AJ25" s="347">
        <f t="shared" si="6"/>
        <v>25</v>
      </c>
      <c r="AK25" s="350"/>
      <c r="AL25" s="350"/>
      <c r="AM25" s="350">
        <v>19</v>
      </c>
      <c r="AN25" s="350"/>
      <c r="AO25" s="347">
        <f t="shared" si="7"/>
        <v>44</v>
      </c>
      <c r="AP25" s="350"/>
      <c r="AQ25" s="350"/>
      <c r="AR25" s="350"/>
      <c r="AS25" s="350"/>
      <c r="AT25" s="347">
        <f t="shared" si="8"/>
        <v>44</v>
      </c>
      <c r="AU25" s="350"/>
      <c r="AV25" s="350"/>
      <c r="AW25" s="350"/>
      <c r="AX25" s="350"/>
      <c r="AY25" s="347">
        <f t="shared" si="9"/>
        <v>44</v>
      </c>
      <c r="AZ25" s="350"/>
      <c r="BA25" s="350">
        <v>1</v>
      </c>
      <c r="BB25" s="350"/>
      <c r="BC25" s="350"/>
      <c r="BD25" s="347">
        <f t="shared" si="10"/>
        <v>45</v>
      </c>
      <c r="BE25" s="350"/>
      <c r="BF25" s="350"/>
      <c r="BG25" s="350"/>
      <c r="BH25" s="350"/>
      <c r="BI25" s="347">
        <f t="shared" si="11"/>
        <v>45</v>
      </c>
      <c r="BJ25" s="350"/>
      <c r="BK25" s="350"/>
      <c r="BL25" s="350"/>
      <c r="BM25" s="350"/>
      <c r="BN25" s="347">
        <f t="shared" si="12"/>
        <v>45</v>
      </c>
      <c r="BO25" s="350"/>
      <c r="BP25" s="350"/>
      <c r="BQ25" s="350"/>
      <c r="BR25" s="350"/>
      <c r="BS25" s="347">
        <f t="shared" si="13"/>
        <v>45</v>
      </c>
    </row>
    <row r="26" spans="1:71" s="163" customFormat="1" x14ac:dyDescent="0.25">
      <c r="A26" s="159"/>
      <c r="B26" s="159"/>
      <c r="C26" s="159"/>
      <c r="D26" s="159"/>
      <c r="E26" s="159"/>
      <c r="F26" s="159"/>
      <c r="G26" s="159"/>
      <c r="H26" s="161"/>
      <c r="I26" s="161"/>
      <c r="J26" s="159"/>
      <c r="K26" s="159"/>
      <c r="L26" s="159"/>
      <c r="M26" s="159">
        <f>SUM(M17:M25)</f>
        <v>0</v>
      </c>
      <c r="N26" s="159">
        <f>SUM(N17:N25)</f>
        <v>0</v>
      </c>
      <c r="O26" s="159">
        <f>SUM(O17:O25)</f>
        <v>0</v>
      </c>
      <c r="P26" s="159">
        <f>SUM(P16:P25)</f>
        <v>227</v>
      </c>
      <c r="Q26" s="159">
        <f>SUM(Q17:Q25)</f>
        <v>0</v>
      </c>
      <c r="R26" s="159">
        <f>SUM(R18:R25)</f>
        <v>0</v>
      </c>
      <c r="S26" s="159">
        <f>SUM(S18:S25)</f>
        <v>0</v>
      </c>
      <c r="T26" s="159">
        <f>SUM(T18:T25)</f>
        <v>0</v>
      </c>
      <c r="U26" s="161">
        <f>SUM(U17:U25)</f>
        <v>227</v>
      </c>
      <c r="V26" s="159">
        <f>SUM(V18:V25)</f>
        <v>3</v>
      </c>
      <c r="W26" s="159">
        <f>SUM(W18:W25)</f>
        <v>4</v>
      </c>
      <c r="X26" s="159">
        <f>SUM(X18:X25)</f>
        <v>23</v>
      </c>
      <c r="Y26" s="159">
        <f>SUM(Y18:Y25)</f>
        <v>0</v>
      </c>
      <c r="Z26" s="159">
        <f>SUM(Z17:Z25)</f>
        <v>257</v>
      </c>
      <c r="AA26" s="159">
        <f>SUM(AA18:AA25)</f>
        <v>5</v>
      </c>
      <c r="AB26" s="159">
        <f>SUM(AB18:AB25)</f>
        <v>8</v>
      </c>
      <c r="AC26" s="159">
        <f>SUM(AC18:AC25)</f>
        <v>53</v>
      </c>
      <c r="AD26" s="159">
        <f>SUM(AD18:AD25)</f>
        <v>0</v>
      </c>
      <c r="AE26" s="159">
        <f>SUM(AE17:AE25)</f>
        <v>323</v>
      </c>
      <c r="AF26" s="159">
        <f>SUM(AF18:AF25)</f>
        <v>0</v>
      </c>
      <c r="AG26" s="159">
        <f>SUM(AG18:AG25)</f>
        <v>0</v>
      </c>
      <c r="AH26" s="159">
        <f>SUM(AH18:AH25)</f>
        <v>0</v>
      </c>
      <c r="AI26" s="159">
        <f>SUM(AI18:AI25)</f>
        <v>0</v>
      </c>
      <c r="AJ26" s="159">
        <f>SUM(AJ17:AJ25)</f>
        <v>323</v>
      </c>
      <c r="AK26" s="159">
        <f>SUM(AK18:AK25)</f>
        <v>0</v>
      </c>
      <c r="AL26" s="159">
        <f>SUM(AL18:AL25)</f>
        <v>2</v>
      </c>
      <c r="AM26" s="159">
        <f>SUM(AM18:AM25)</f>
        <v>23</v>
      </c>
      <c r="AN26" s="159">
        <f>SUM(AN18:AN25)</f>
        <v>0</v>
      </c>
      <c r="AO26" s="159">
        <f>SUM(AO17:AO25)</f>
        <v>348</v>
      </c>
      <c r="AP26" s="159">
        <f>SUM(AP18:AP25)</f>
        <v>1</v>
      </c>
      <c r="AQ26" s="159">
        <f>SUM(AQ18:AQ25)</f>
        <v>2</v>
      </c>
      <c r="AR26" s="159">
        <f>SUM(AR18:AR25)</f>
        <v>0</v>
      </c>
      <c r="AS26" s="159">
        <f>SUM(AS18:AS25)</f>
        <v>0</v>
      </c>
      <c r="AT26" s="159">
        <f>SUM(AT17:AT25)</f>
        <v>351</v>
      </c>
      <c r="AU26" s="159">
        <f>SUM(AU18:AU25)</f>
        <v>1</v>
      </c>
      <c r="AV26" s="159">
        <f>SUM(AV18:AV25)</f>
        <v>0</v>
      </c>
      <c r="AW26" s="159">
        <f>SUM(AW18:AW25)</f>
        <v>6</v>
      </c>
      <c r="AX26" s="159">
        <f>SUM(AX18:AX25)</f>
        <v>0</v>
      </c>
      <c r="AY26" s="159">
        <f>SUM(AY17:AY25)</f>
        <v>358</v>
      </c>
      <c r="AZ26" s="159">
        <f>SUM(AZ18:AZ25)</f>
        <v>0</v>
      </c>
      <c r="BA26" s="159">
        <f>SUM(BA18:BA25)</f>
        <v>3</v>
      </c>
      <c r="BB26" s="159">
        <f>SUM(BB18:BB25)</f>
        <v>4</v>
      </c>
      <c r="BC26" s="159">
        <f>SUM(BC18:BC25)</f>
        <v>0</v>
      </c>
      <c r="BD26" s="159">
        <f>SUM(BD17:BD25)</f>
        <v>365</v>
      </c>
      <c r="BE26" s="159">
        <f>SUM(BE18:BE25)</f>
        <v>0</v>
      </c>
      <c r="BF26" s="159">
        <f>SUM(BF18:BF25)</f>
        <v>0</v>
      </c>
      <c r="BG26" s="159">
        <f>SUM(BG18:BG25)</f>
        <v>0</v>
      </c>
      <c r="BH26" s="159">
        <f>SUM(BH18:BH25)</f>
        <v>0</v>
      </c>
      <c r="BI26" s="159">
        <f>SUM(BI17:BI25)</f>
        <v>365</v>
      </c>
      <c r="BJ26" s="159">
        <f>SUM(BJ18:BJ25)</f>
        <v>0</v>
      </c>
      <c r="BK26" s="159">
        <f>SUM(BK18:BK25)</f>
        <v>0</v>
      </c>
      <c r="BL26" s="159">
        <f>SUM(BL18:BL25)</f>
        <v>0</v>
      </c>
      <c r="BM26" s="159">
        <f>SUM(BM18:BM25)</f>
        <v>0</v>
      </c>
      <c r="BN26" s="159">
        <f>SUM(BN17:BN25)</f>
        <v>365</v>
      </c>
      <c r="BO26" s="159">
        <f>SUM(BO18:BO25)</f>
        <v>0</v>
      </c>
      <c r="BP26" s="159">
        <f>SUM(BP18:BP25)</f>
        <v>0</v>
      </c>
      <c r="BQ26" s="159">
        <f>SUM(BQ18:BQ25)</f>
        <v>0</v>
      </c>
      <c r="BR26" s="159">
        <f>SUM(BR18:BR25)</f>
        <v>0</v>
      </c>
      <c r="BS26" s="159">
        <f>SUM(BS17:BS25)</f>
        <v>365</v>
      </c>
    </row>
    <row r="27" spans="1:71" s="163" customFormat="1" x14ac:dyDescent="0.25">
      <c r="A27" s="159"/>
      <c r="B27" s="159" t="s">
        <v>264</v>
      </c>
      <c r="C27" s="159">
        <f>COUNT(C18:C25)</f>
        <v>8</v>
      </c>
      <c r="D27" s="159"/>
      <c r="E27" s="159">
        <f>SUM(E17:E26)</f>
        <v>400</v>
      </c>
      <c r="F27" s="159">
        <f>SUM(F17:F26)</f>
        <v>408</v>
      </c>
      <c r="G27" s="160">
        <f>$BS26/F27</f>
        <v>0.89460784313725494</v>
      </c>
      <c r="H27" s="161">
        <f>SUM(H17:H25)</f>
        <v>227</v>
      </c>
      <c r="I27" s="161">
        <f>SUM(I17:I25)</f>
        <v>236</v>
      </c>
      <c r="J27" s="159">
        <f>SUM(J17:J25)</f>
        <v>9</v>
      </c>
      <c r="K27" s="159"/>
      <c r="L27" s="159"/>
      <c r="M27" s="159"/>
      <c r="N27" s="159"/>
      <c r="O27" s="159"/>
      <c r="P27" s="160">
        <f>P26/F27</f>
        <v>0.55637254901960786</v>
      </c>
      <c r="Q27" s="159"/>
      <c r="R27" s="159">
        <f>M26+R26</f>
        <v>0</v>
      </c>
      <c r="S27" s="159">
        <f>N26+S26</f>
        <v>0</v>
      </c>
      <c r="T27" s="159">
        <f>O26+T26</f>
        <v>0</v>
      </c>
      <c r="U27" s="160">
        <f>U26/F27</f>
        <v>0.55637254901960786</v>
      </c>
      <c r="V27" s="159"/>
      <c r="W27" s="159">
        <f>R27+W26</f>
        <v>4</v>
      </c>
      <c r="X27" s="159">
        <f>S27+X26</f>
        <v>23</v>
      </c>
      <c r="Y27" s="159">
        <f>T27+Y26</f>
        <v>0</v>
      </c>
      <c r="Z27" s="160">
        <f>Z26/F27</f>
        <v>0.62990196078431371</v>
      </c>
      <c r="AA27" s="159"/>
      <c r="AB27" s="159">
        <f>W27+AB26</f>
        <v>12</v>
      </c>
      <c r="AC27" s="159">
        <f>X27+AC26</f>
        <v>76</v>
      </c>
      <c r="AD27" s="159">
        <f>Y27+AD26</f>
        <v>0</v>
      </c>
      <c r="AE27" s="160">
        <f>AE26/F27</f>
        <v>0.79166666666666663</v>
      </c>
      <c r="AF27" s="159"/>
      <c r="AG27" s="159">
        <f>AB27+AG26</f>
        <v>12</v>
      </c>
      <c r="AH27" s="159">
        <f>AC27+AH26</f>
        <v>76</v>
      </c>
      <c r="AI27" s="159">
        <f>AD27+AI26</f>
        <v>0</v>
      </c>
      <c r="AJ27" s="160">
        <f>AJ26/F27</f>
        <v>0.79166666666666663</v>
      </c>
      <c r="AK27" s="159"/>
      <c r="AL27" s="159">
        <f>AG27+AL26</f>
        <v>14</v>
      </c>
      <c r="AM27" s="159">
        <f>AH27+AM26</f>
        <v>99</v>
      </c>
      <c r="AN27" s="159">
        <f>AI27+AN26</f>
        <v>0</v>
      </c>
      <c r="AO27" s="160">
        <f>AO26/F27</f>
        <v>0.8529411764705882</v>
      </c>
      <c r="AP27" s="159"/>
      <c r="AQ27" s="159">
        <f>AL27+AQ26</f>
        <v>16</v>
      </c>
      <c r="AR27" s="159">
        <f>AM27+AR26</f>
        <v>99</v>
      </c>
      <c r="AS27" s="159">
        <f>AN27+AS26</f>
        <v>0</v>
      </c>
      <c r="AT27" s="160">
        <f>AT26/F27</f>
        <v>0.86029411764705888</v>
      </c>
      <c r="AU27" s="159"/>
      <c r="AV27" s="159">
        <f>AQ27+AV26</f>
        <v>16</v>
      </c>
      <c r="AW27" s="159">
        <f>AR27+AW26</f>
        <v>105</v>
      </c>
      <c r="AX27" s="159">
        <f>AS27+AX26</f>
        <v>0</v>
      </c>
      <c r="AY27" s="160">
        <f>AY26/F27</f>
        <v>0.87745098039215685</v>
      </c>
      <c r="AZ27" s="159"/>
      <c r="BA27" s="159">
        <f>AV27+BA26</f>
        <v>19</v>
      </c>
      <c r="BB27" s="159">
        <f>AW27+BB26</f>
        <v>109</v>
      </c>
      <c r="BC27" s="159">
        <f>AX27+BC26</f>
        <v>0</v>
      </c>
      <c r="BD27" s="160">
        <f>BD26/F27</f>
        <v>0.89460784313725494</v>
      </c>
      <c r="BE27" s="159"/>
      <c r="BF27" s="159">
        <f>BA27+BF26</f>
        <v>19</v>
      </c>
      <c r="BG27" s="159">
        <f>BB27+BG26</f>
        <v>109</v>
      </c>
      <c r="BH27" s="159">
        <f>BC27+BH26</f>
        <v>0</v>
      </c>
      <c r="BI27" s="160">
        <f>BI26/F27</f>
        <v>0.89460784313725494</v>
      </c>
      <c r="BJ27" s="159"/>
      <c r="BK27" s="159">
        <f>BF27+BK26</f>
        <v>19</v>
      </c>
      <c r="BL27" s="159">
        <f>BG27+BL26</f>
        <v>109</v>
      </c>
      <c r="BM27" s="159">
        <f>BH27+BM26</f>
        <v>0</v>
      </c>
      <c r="BN27" s="160">
        <f>BN26/F27</f>
        <v>0.89460784313725494</v>
      </c>
      <c r="BO27" s="159"/>
      <c r="BP27" s="159">
        <f>BK27+BP26</f>
        <v>19</v>
      </c>
      <c r="BQ27" s="159">
        <f>BL27+BQ26</f>
        <v>109</v>
      </c>
      <c r="BR27" s="159">
        <f>BM27+BR26</f>
        <v>0</v>
      </c>
      <c r="BS27" s="160">
        <f>BS26/F27</f>
        <v>0.89460784313725494</v>
      </c>
    </row>
    <row r="28" spans="1:71" s="30" customFormat="1" x14ac:dyDescent="0.25">
      <c r="H28" s="129"/>
      <c r="I28" s="129"/>
    </row>
    <row r="29" spans="1:71" s="33" customFormat="1" x14ac:dyDescent="0.25">
      <c r="A29" s="31" t="s">
        <v>223</v>
      </c>
      <c r="B29" s="3" t="s">
        <v>124</v>
      </c>
      <c r="C29" s="3"/>
      <c r="D29" s="3"/>
      <c r="E29" s="3">
        <v>23</v>
      </c>
      <c r="F29" s="3">
        <f>IF(B29="MAL",E29,IF(E29&gt;=11,E29+variables!$B$1,11))</f>
        <v>23</v>
      </c>
      <c r="G29" s="32">
        <f>BS29/F29</f>
        <v>1</v>
      </c>
      <c r="H29" s="119">
        <v>23</v>
      </c>
      <c r="I29" s="119">
        <f t="shared" ref="I29:I34" si="18">+H29+J29</f>
        <v>23</v>
      </c>
      <c r="J29" s="13"/>
      <c r="K29" s="13">
        <v>2019</v>
      </c>
      <c r="L29" s="13">
        <v>2019</v>
      </c>
      <c r="M29" s="13"/>
      <c r="N29" s="13"/>
      <c r="O29" s="13"/>
      <c r="P29" s="119">
        <f>+H29</f>
        <v>23</v>
      </c>
      <c r="Q29" s="13"/>
      <c r="R29" s="13"/>
      <c r="S29" s="13"/>
      <c r="T29" s="13"/>
      <c r="U29" s="3">
        <f t="shared" ref="U29:U34" si="19">SUM(P29:T29)</f>
        <v>23</v>
      </c>
      <c r="V29" s="13"/>
      <c r="W29" s="13"/>
      <c r="X29" s="13"/>
      <c r="Y29" s="13"/>
      <c r="Z29" s="3">
        <f t="shared" ref="Z29:Z34" si="20">SUM(U29:Y29)</f>
        <v>23</v>
      </c>
      <c r="AA29" s="13"/>
      <c r="AB29" s="13"/>
      <c r="AC29" s="13"/>
      <c r="AD29" s="13"/>
      <c r="AE29" s="3">
        <f t="shared" ref="AE29:AE34" si="21">SUM(Z29:AD29)</f>
        <v>23</v>
      </c>
      <c r="AF29" s="13"/>
      <c r="AG29" s="13"/>
      <c r="AH29" s="13"/>
      <c r="AI29" s="13"/>
      <c r="AJ29" s="3">
        <f t="shared" ref="AJ29:AJ34" si="22">SUM(AE29:AI29)</f>
        <v>23</v>
      </c>
      <c r="AK29" s="13"/>
      <c r="AL29" s="13"/>
      <c r="AM29" s="13"/>
      <c r="AN29" s="13"/>
      <c r="AO29" s="3">
        <f t="shared" ref="AO29:AO34" si="23">SUM(AJ29:AN29)</f>
        <v>23</v>
      </c>
      <c r="AP29" s="13"/>
      <c r="AQ29" s="13"/>
      <c r="AR29" s="13"/>
      <c r="AS29" s="13"/>
      <c r="AT29" s="3">
        <f t="shared" ref="AT29:AT34" si="24">SUM(AO29:AS29)</f>
        <v>23</v>
      </c>
      <c r="AU29" s="13"/>
      <c r="AV29" s="13"/>
      <c r="AW29" s="13"/>
      <c r="AX29" s="13"/>
      <c r="AY29" s="3">
        <f t="shared" ref="AY29:AY34" si="25">SUM(AT29:AX29)</f>
        <v>23</v>
      </c>
      <c r="AZ29" s="13"/>
      <c r="BA29" s="13"/>
      <c r="BB29" s="13"/>
      <c r="BC29" s="13"/>
      <c r="BD29" s="3">
        <f t="shared" ref="BD29:BD34" si="26">SUM(AY29:BC29)</f>
        <v>23</v>
      </c>
      <c r="BE29" s="13"/>
      <c r="BF29" s="13"/>
      <c r="BG29" s="13"/>
      <c r="BH29" s="13"/>
      <c r="BI29" s="3">
        <f t="shared" ref="BI29:BI34" si="27">SUM(BD29:BH29)</f>
        <v>23</v>
      </c>
      <c r="BJ29" s="13"/>
      <c r="BK29" s="13"/>
      <c r="BL29" s="13"/>
      <c r="BM29" s="13"/>
      <c r="BN29" s="3">
        <f t="shared" ref="BN29:BN34" si="28">SUM(BI29:BM29)</f>
        <v>23</v>
      </c>
      <c r="BO29" s="13"/>
      <c r="BP29" s="13"/>
      <c r="BQ29" s="13"/>
      <c r="BR29" s="13"/>
      <c r="BS29" s="3">
        <f t="shared" ref="BS29:BS34" si="29">SUM(BN29:BR29)</f>
        <v>23</v>
      </c>
    </row>
    <row r="30" spans="1:71" s="33" customFormat="1" x14ac:dyDescent="0.25">
      <c r="A30" s="3"/>
      <c r="B30" s="3" t="s">
        <v>246</v>
      </c>
      <c r="C30" s="3">
        <v>3</v>
      </c>
      <c r="D30" s="3"/>
      <c r="E30" s="3">
        <v>33</v>
      </c>
      <c r="F30" s="3">
        <f>IF(B30="MAL",E30,IF(E30&gt;=11,E30+variables!$B$1,11))</f>
        <v>34</v>
      </c>
      <c r="G30" s="32">
        <f>$BS30/F30</f>
        <v>0.20588235294117646</v>
      </c>
      <c r="H30" s="119">
        <v>7</v>
      </c>
      <c r="I30" s="119">
        <f t="shared" si="18"/>
        <v>7</v>
      </c>
      <c r="J30" s="13"/>
      <c r="K30" s="13">
        <v>2019</v>
      </c>
      <c r="L30" s="13">
        <v>2019</v>
      </c>
      <c r="M30" s="13"/>
      <c r="N30" s="13"/>
      <c r="O30" s="13"/>
      <c r="P30" s="119">
        <f>+H30+SUM(M30:O30)</f>
        <v>7</v>
      </c>
      <c r="Q30" s="13"/>
      <c r="R30" s="13"/>
      <c r="S30" s="13"/>
      <c r="T30" s="13"/>
      <c r="U30" s="3">
        <f t="shared" si="19"/>
        <v>7</v>
      </c>
      <c r="V30" s="13"/>
      <c r="W30" s="13"/>
      <c r="X30" s="13"/>
      <c r="Y30" s="13"/>
      <c r="Z30" s="3">
        <f t="shared" si="20"/>
        <v>7</v>
      </c>
      <c r="AA30" s="13"/>
      <c r="AB30" s="13"/>
      <c r="AC30" s="13"/>
      <c r="AD30" s="13"/>
      <c r="AE30" s="3">
        <f t="shared" si="21"/>
        <v>7</v>
      </c>
      <c r="AF30" s="13"/>
      <c r="AG30" s="13"/>
      <c r="AH30" s="13"/>
      <c r="AI30" s="13"/>
      <c r="AJ30" s="3">
        <f t="shared" si="22"/>
        <v>7</v>
      </c>
      <c r="AK30" s="13"/>
      <c r="AL30" s="13"/>
      <c r="AM30" s="13"/>
      <c r="AN30" s="13"/>
      <c r="AO30" s="3">
        <f t="shared" si="23"/>
        <v>7</v>
      </c>
      <c r="AP30" s="13"/>
      <c r="AQ30" s="13"/>
      <c r="AR30" s="13"/>
      <c r="AS30" s="13"/>
      <c r="AT30" s="3">
        <f t="shared" si="24"/>
        <v>7</v>
      </c>
      <c r="AU30" s="13"/>
      <c r="AV30" s="13"/>
      <c r="AW30" s="13"/>
      <c r="AX30" s="13"/>
      <c r="AY30" s="3">
        <f t="shared" si="25"/>
        <v>7</v>
      </c>
      <c r="AZ30" s="13"/>
      <c r="BA30" s="13"/>
      <c r="BB30" s="13"/>
      <c r="BC30" s="13"/>
      <c r="BD30" s="3">
        <f t="shared" si="26"/>
        <v>7</v>
      </c>
      <c r="BE30" s="13"/>
      <c r="BF30" s="13"/>
      <c r="BG30" s="13"/>
      <c r="BH30" s="13"/>
      <c r="BI30" s="3">
        <f t="shared" si="27"/>
        <v>7</v>
      </c>
      <c r="BJ30" s="13"/>
      <c r="BK30" s="13"/>
      <c r="BL30" s="13"/>
      <c r="BM30" s="13"/>
      <c r="BN30" s="3">
        <f t="shared" si="28"/>
        <v>7</v>
      </c>
      <c r="BO30" s="13"/>
      <c r="BP30" s="13"/>
      <c r="BQ30" s="13"/>
      <c r="BR30" s="13"/>
      <c r="BS30" s="3">
        <f t="shared" si="29"/>
        <v>7</v>
      </c>
    </row>
    <row r="31" spans="1:71" s="33" customFormat="1" x14ac:dyDescent="0.25">
      <c r="A31" s="3"/>
      <c r="B31" s="3" t="s">
        <v>428</v>
      </c>
      <c r="C31" s="3">
        <v>13</v>
      </c>
      <c r="D31" s="3"/>
      <c r="E31" s="3">
        <v>43</v>
      </c>
      <c r="F31" s="3">
        <f>IF(B31="MAL",E31,IF(E31&gt;=11,E31+variables!$B$1,11))</f>
        <v>44</v>
      </c>
      <c r="G31" s="32">
        <f>$BS31/F31</f>
        <v>0.93181818181818177</v>
      </c>
      <c r="H31" s="119">
        <v>41</v>
      </c>
      <c r="I31" s="119">
        <f t="shared" si="18"/>
        <v>41</v>
      </c>
      <c r="J31" s="13"/>
      <c r="K31" s="13">
        <v>2019</v>
      </c>
      <c r="L31" s="13">
        <v>2019</v>
      </c>
      <c r="M31" s="13"/>
      <c r="N31" s="13"/>
      <c r="O31" s="13"/>
      <c r="P31" s="119">
        <f>+H31+SUM(M31:O31)</f>
        <v>41</v>
      </c>
      <c r="Q31" s="13"/>
      <c r="R31" s="13"/>
      <c r="S31" s="13"/>
      <c r="T31" s="13"/>
      <c r="U31" s="3">
        <f t="shared" si="19"/>
        <v>41</v>
      </c>
      <c r="V31" s="13"/>
      <c r="W31" s="13"/>
      <c r="X31" s="13"/>
      <c r="Y31" s="13"/>
      <c r="Z31" s="3">
        <f t="shared" si="20"/>
        <v>41</v>
      </c>
      <c r="AA31" s="13"/>
      <c r="AB31" s="13"/>
      <c r="AC31" s="13"/>
      <c r="AD31" s="13"/>
      <c r="AE31" s="3">
        <f t="shared" si="21"/>
        <v>41</v>
      </c>
      <c r="AF31" s="13"/>
      <c r="AG31" s="13"/>
      <c r="AH31" s="13"/>
      <c r="AI31" s="13"/>
      <c r="AJ31" s="3">
        <f t="shared" si="22"/>
        <v>41</v>
      </c>
      <c r="AK31" s="13"/>
      <c r="AL31" s="13"/>
      <c r="AM31" s="13"/>
      <c r="AN31" s="13"/>
      <c r="AO31" s="3">
        <f t="shared" si="23"/>
        <v>41</v>
      </c>
      <c r="AP31" s="13"/>
      <c r="AQ31" s="13"/>
      <c r="AR31" s="13"/>
      <c r="AS31" s="13"/>
      <c r="AT31" s="3">
        <f t="shared" si="24"/>
        <v>41</v>
      </c>
      <c r="AU31" s="13"/>
      <c r="AV31" s="13"/>
      <c r="AW31" s="13"/>
      <c r="AX31" s="13"/>
      <c r="AY31" s="3">
        <f t="shared" si="25"/>
        <v>41</v>
      </c>
      <c r="AZ31" s="13"/>
      <c r="BA31" s="13"/>
      <c r="BB31" s="13"/>
      <c r="BC31" s="13"/>
      <c r="BD31" s="3">
        <f t="shared" si="26"/>
        <v>41</v>
      </c>
      <c r="BE31" s="13"/>
      <c r="BF31" s="13"/>
      <c r="BG31" s="13"/>
      <c r="BH31" s="13"/>
      <c r="BI31" s="3">
        <f t="shared" si="27"/>
        <v>41</v>
      </c>
      <c r="BJ31" s="13"/>
      <c r="BK31" s="13"/>
      <c r="BL31" s="13"/>
      <c r="BM31" s="13"/>
      <c r="BN31" s="3">
        <f t="shared" si="28"/>
        <v>41</v>
      </c>
      <c r="BO31" s="13"/>
      <c r="BP31" s="13"/>
      <c r="BQ31" s="13"/>
      <c r="BR31" s="13"/>
      <c r="BS31" s="3">
        <f t="shared" si="29"/>
        <v>41</v>
      </c>
    </row>
    <row r="32" spans="1:71" s="33" customFormat="1" x14ac:dyDescent="0.25">
      <c r="A32" s="3"/>
      <c r="B32" s="3" t="s">
        <v>396</v>
      </c>
      <c r="C32" s="3">
        <v>14</v>
      </c>
      <c r="D32" s="3"/>
      <c r="E32" s="3">
        <v>23</v>
      </c>
      <c r="F32" s="3">
        <f>IF(B32="MAL",E32,IF(E32&gt;=11,E32+variables!$B$1,11))</f>
        <v>24</v>
      </c>
      <c r="G32" s="32">
        <f>$BS32/F32</f>
        <v>0.625</v>
      </c>
      <c r="H32" s="119">
        <v>15</v>
      </c>
      <c r="I32" s="119">
        <f t="shared" si="18"/>
        <v>15</v>
      </c>
      <c r="J32" s="13"/>
      <c r="K32" s="13">
        <v>2019</v>
      </c>
      <c r="L32" s="13">
        <v>2019</v>
      </c>
      <c r="M32" s="13"/>
      <c r="N32" s="13"/>
      <c r="O32" s="13"/>
      <c r="P32" s="119">
        <f>+H32+SUM(M32:O32)</f>
        <v>15</v>
      </c>
      <c r="Q32" s="13"/>
      <c r="R32" s="13"/>
      <c r="S32" s="13"/>
      <c r="T32" s="13"/>
      <c r="U32" s="3">
        <f t="shared" si="19"/>
        <v>15</v>
      </c>
      <c r="V32" s="13"/>
      <c r="W32" s="13"/>
      <c r="X32" s="13"/>
      <c r="Y32" s="13"/>
      <c r="Z32" s="3">
        <f t="shared" si="20"/>
        <v>15</v>
      </c>
      <c r="AA32" s="13"/>
      <c r="AB32" s="13"/>
      <c r="AC32" s="13"/>
      <c r="AD32" s="13"/>
      <c r="AE32" s="3">
        <f t="shared" si="21"/>
        <v>15</v>
      </c>
      <c r="AF32" s="13"/>
      <c r="AG32" s="13"/>
      <c r="AH32" s="13"/>
      <c r="AI32" s="13"/>
      <c r="AJ32" s="3">
        <f t="shared" si="22"/>
        <v>15</v>
      </c>
      <c r="AK32" s="13"/>
      <c r="AL32" s="13"/>
      <c r="AM32" s="13"/>
      <c r="AN32" s="13"/>
      <c r="AO32" s="3">
        <f t="shared" si="23"/>
        <v>15</v>
      </c>
      <c r="AP32" s="13"/>
      <c r="AQ32" s="13"/>
      <c r="AR32" s="13"/>
      <c r="AS32" s="13"/>
      <c r="AT32" s="3">
        <f t="shared" si="24"/>
        <v>15</v>
      </c>
      <c r="AU32" s="13"/>
      <c r="AV32" s="13"/>
      <c r="AW32" s="13"/>
      <c r="AX32" s="13"/>
      <c r="AY32" s="3">
        <f t="shared" si="25"/>
        <v>15</v>
      </c>
      <c r="AZ32" s="13"/>
      <c r="BA32" s="13"/>
      <c r="BB32" s="13"/>
      <c r="BC32" s="13"/>
      <c r="BD32" s="3">
        <f t="shared" si="26"/>
        <v>15</v>
      </c>
      <c r="BE32" s="13"/>
      <c r="BF32" s="13"/>
      <c r="BG32" s="13"/>
      <c r="BH32" s="13"/>
      <c r="BI32" s="3">
        <f t="shared" si="27"/>
        <v>15</v>
      </c>
      <c r="BJ32" s="13"/>
      <c r="BK32" s="13"/>
      <c r="BL32" s="13"/>
      <c r="BM32" s="13"/>
      <c r="BN32" s="3">
        <f t="shared" si="28"/>
        <v>15</v>
      </c>
      <c r="BO32" s="13"/>
      <c r="BP32" s="13"/>
      <c r="BQ32" s="13"/>
      <c r="BR32" s="13"/>
      <c r="BS32" s="3">
        <f t="shared" si="29"/>
        <v>15</v>
      </c>
    </row>
    <row r="33" spans="1:71" s="33" customFormat="1" x14ac:dyDescent="0.25">
      <c r="A33" s="3"/>
      <c r="B33" s="3" t="s">
        <v>2</v>
      </c>
      <c r="C33" s="3">
        <v>21</v>
      </c>
      <c r="D33" s="3"/>
      <c r="E33" s="3">
        <v>22</v>
      </c>
      <c r="F33" s="3">
        <f>IF(B33="MAL",E33,IF(E33&gt;=11,E33+variables!$B$1,11))</f>
        <v>23</v>
      </c>
      <c r="G33" s="32">
        <f>$BS33/F33</f>
        <v>0.21739130434782608</v>
      </c>
      <c r="H33" s="119">
        <v>5</v>
      </c>
      <c r="I33" s="119">
        <f t="shared" si="18"/>
        <v>5</v>
      </c>
      <c r="J33" s="13"/>
      <c r="K33" s="13">
        <v>2019</v>
      </c>
      <c r="L33" s="13">
        <v>2019</v>
      </c>
      <c r="M33" s="13"/>
      <c r="N33" s="13"/>
      <c r="O33" s="13"/>
      <c r="P33" s="119">
        <f>+H33+SUM(M33:O33)</f>
        <v>5</v>
      </c>
      <c r="Q33" s="13"/>
      <c r="R33" s="13"/>
      <c r="S33" s="13"/>
      <c r="T33" s="13"/>
      <c r="U33" s="3">
        <f t="shared" si="19"/>
        <v>5</v>
      </c>
      <c r="V33" s="13"/>
      <c r="W33" s="13"/>
      <c r="X33" s="13"/>
      <c r="Y33" s="13"/>
      <c r="Z33" s="3">
        <f t="shared" si="20"/>
        <v>5</v>
      </c>
      <c r="AA33" s="13"/>
      <c r="AB33" s="13"/>
      <c r="AC33" s="13"/>
      <c r="AD33" s="13"/>
      <c r="AE33" s="3">
        <f t="shared" si="21"/>
        <v>5</v>
      </c>
      <c r="AF33" s="13"/>
      <c r="AG33" s="13"/>
      <c r="AH33" s="13"/>
      <c r="AI33" s="13"/>
      <c r="AJ33" s="3">
        <f t="shared" si="22"/>
        <v>5</v>
      </c>
      <c r="AK33" s="13"/>
      <c r="AL33" s="13"/>
      <c r="AM33" s="13"/>
      <c r="AN33" s="13"/>
      <c r="AO33" s="3">
        <f t="shared" si="23"/>
        <v>5</v>
      </c>
      <c r="AP33" s="13"/>
      <c r="AQ33" s="13"/>
      <c r="AR33" s="13"/>
      <c r="AS33" s="13"/>
      <c r="AT33" s="3">
        <f t="shared" si="24"/>
        <v>5</v>
      </c>
      <c r="AU33" s="13"/>
      <c r="AV33" s="13"/>
      <c r="AW33" s="13"/>
      <c r="AX33" s="13"/>
      <c r="AY33" s="3">
        <f t="shared" si="25"/>
        <v>5</v>
      </c>
      <c r="AZ33" s="13"/>
      <c r="BA33" s="13"/>
      <c r="BB33" s="13"/>
      <c r="BC33" s="13"/>
      <c r="BD33" s="3">
        <f t="shared" si="26"/>
        <v>5</v>
      </c>
      <c r="BE33" s="13"/>
      <c r="BF33" s="13"/>
      <c r="BG33" s="13"/>
      <c r="BH33" s="13"/>
      <c r="BI33" s="3">
        <f t="shared" si="27"/>
        <v>5</v>
      </c>
      <c r="BJ33" s="13"/>
      <c r="BK33" s="13"/>
      <c r="BL33" s="13"/>
      <c r="BM33" s="13"/>
      <c r="BN33" s="3">
        <f t="shared" si="28"/>
        <v>5</v>
      </c>
      <c r="BO33" s="13"/>
      <c r="BP33" s="13"/>
      <c r="BQ33" s="13"/>
      <c r="BR33" s="13"/>
      <c r="BS33" s="3">
        <f t="shared" si="29"/>
        <v>5</v>
      </c>
    </row>
    <row r="34" spans="1:71" s="163" customFormat="1" x14ac:dyDescent="0.25">
      <c r="A34" s="159"/>
      <c r="B34" s="159" t="s">
        <v>432</v>
      </c>
      <c r="C34" s="159">
        <v>48</v>
      </c>
      <c r="D34" s="159"/>
      <c r="E34" s="159">
        <v>16</v>
      </c>
      <c r="F34" s="159">
        <v>14</v>
      </c>
      <c r="G34" s="160">
        <f>$BS34/F34</f>
        <v>0.14285714285714285</v>
      </c>
      <c r="H34" s="161">
        <v>2</v>
      </c>
      <c r="I34" s="161">
        <f t="shared" si="18"/>
        <v>2</v>
      </c>
      <c r="J34" s="162"/>
      <c r="K34" s="162"/>
      <c r="L34" s="162">
        <v>2019</v>
      </c>
      <c r="M34" s="162"/>
      <c r="N34" s="162"/>
      <c r="O34" s="162"/>
      <c r="P34" s="161">
        <f>+H34+SUM(M34:O34)</f>
        <v>2</v>
      </c>
      <c r="Q34" s="162"/>
      <c r="R34" s="162"/>
      <c r="S34" s="162"/>
      <c r="T34" s="162"/>
      <c r="U34" s="159">
        <f t="shared" si="19"/>
        <v>2</v>
      </c>
      <c r="V34" s="162"/>
      <c r="W34" s="162"/>
      <c r="X34" s="162"/>
      <c r="Y34" s="162"/>
      <c r="Z34" s="159">
        <f t="shared" si="20"/>
        <v>2</v>
      </c>
      <c r="AA34" s="162"/>
      <c r="AB34" s="162"/>
      <c r="AC34" s="162"/>
      <c r="AD34" s="162"/>
      <c r="AE34" s="159">
        <f t="shared" si="21"/>
        <v>2</v>
      </c>
      <c r="AF34" s="162"/>
      <c r="AG34" s="162"/>
      <c r="AH34" s="162"/>
      <c r="AI34" s="162"/>
      <c r="AJ34" s="159">
        <f t="shared" si="22"/>
        <v>2</v>
      </c>
      <c r="AK34" s="162"/>
      <c r="AL34" s="162"/>
      <c r="AM34" s="162"/>
      <c r="AN34" s="162"/>
      <c r="AO34" s="159">
        <f t="shared" si="23"/>
        <v>2</v>
      </c>
      <c r="AP34" s="162"/>
      <c r="AQ34" s="162"/>
      <c r="AR34" s="162"/>
      <c r="AS34" s="162"/>
      <c r="AT34" s="159">
        <f t="shared" si="24"/>
        <v>2</v>
      </c>
      <c r="AU34" s="162"/>
      <c r="AV34" s="162"/>
      <c r="AW34" s="162"/>
      <c r="AX34" s="162"/>
      <c r="AY34" s="159">
        <f t="shared" si="25"/>
        <v>2</v>
      </c>
      <c r="AZ34" s="162"/>
      <c r="BA34" s="162"/>
      <c r="BB34" s="162"/>
      <c r="BC34" s="162"/>
      <c r="BD34" s="159">
        <f t="shared" si="26"/>
        <v>2</v>
      </c>
      <c r="BE34" s="162"/>
      <c r="BF34" s="162"/>
      <c r="BG34" s="162"/>
      <c r="BH34" s="162"/>
      <c r="BI34" s="159">
        <f t="shared" si="27"/>
        <v>2</v>
      </c>
      <c r="BJ34" s="162"/>
      <c r="BK34" s="162"/>
      <c r="BL34" s="162"/>
      <c r="BM34" s="162"/>
      <c r="BN34" s="159">
        <f t="shared" si="28"/>
        <v>2</v>
      </c>
      <c r="BO34" s="162"/>
      <c r="BP34" s="162"/>
      <c r="BQ34" s="162"/>
      <c r="BR34" s="162"/>
      <c r="BS34" s="159">
        <f t="shared" si="29"/>
        <v>2</v>
      </c>
    </row>
    <row r="35" spans="1:71" s="33" customFormat="1" x14ac:dyDescent="0.25">
      <c r="A35" s="3"/>
      <c r="B35" s="3"/>
      <c r="C35" s="3"/>
      <c r="D35" s="3"/>
      <c r="E35" s="3"/>
      <c r="F35" s="3"/>
      <c r="G35" s="3"/>
      <c r="H35" s="119"/>
      <c r="I35" s="119"/>
      <c r="J35" s="3"/>
      <c r="K35" s="3"/>
      <c r="L35" s="3"/>
      <c r="M35" s="3">
        <f>SUM(M30:M34)</f>
        <v>0</v>
      </c>
      <c r="N35" s="3">
        <f>SUM(N30:N34)</f>
        <v>0</v>
      </c>
      <c r="O35" s="3">
        <f>SUM(O30:O34)</f>
        <v>0</v>
      </c>
      <c r="P35" s="119">
        <f>SUM(P29:P34)</f>
        <v>93</v>
      </c>
      <c r="Q35" s="3">
        <f>SUM(Q29:Q34)</f>
        <v>0</v>
      </c>
      <c r="R35" s="3">
        <f>SUM(R30:R34)</f>
        <v>0</v>
      </c>
      <c r="S35" s="3">
        <f>SUM(S30:S34)</f>
        <v>0</v>
      </c>
      <c r="T35" s="3">
        <f>SUM(T30:T34)</f>
        <v>0</v>
      </c>
      <c r="U35" s="3">
        <f>SUM(U29:U34)</f>
        <v>93</v>
      </c>
      <c r="V35" s="3">
        <f>SUM(V29:V34)</f>
        <v>0</v>
      </c>
      <c r="W35" s="3">
        <f>SUM(W30:W34)</f>
        <v>0</v>
      </c>
      <c r="X35" s="3">
        <f>SUM(X30:X34)</f>
        <v>0</v>
      </c>
      <c r="Y35" s="3">
        <f>SUM(Y30:Y34)</f>
        <v>0</v>
      </c>
      <c r="Z35" s="3">
        <f>SUM(Z29:Z34)</f>
        <v>93</v>
      </c>
      <c r="AA35" s="3">
        <f>SUM(AA29:AA34)</f>
        <v>0</v>
      </c>
      <c r="AB35" s="3">
        <f>SUM(AB30:AB34)</f>
        <v>0</v>
      </c>
      <c r="AC35" s="3">
        <f>SUM(AC30:AC34)</f>
        <v>0</v>
      </c>
      <c r="AD35" s="3">
        <f>SUM(AD30:AD34)</f>
        <v>0</v>
      </c>
      <c r="AE35" s="3">
        <f>SUM(AE29:AE34)</f>
        <v>93</v>
      </c>
      <c r="AF35" s="3">
        <f>SUM(AF29:AF34)</f>
        <v>0</v>
      </c>
      <c r="AG35" s="3">
        <f>SUM(AG30:AG34)</f>
        <v>0</v>
      </c>
      <c r="AH35" s="3">
        <f>SUM(AH30:AH34)</f>
        <v>0</v>
      </c>
      <c r="AI35" s="3">
        <f>SUM(AI30:AI34)</f>
        <v>0</v>
      </c>
      <c r="AJ35" s="3">
        <f>SUM(AJ29:AJ34)</f>
        <v>93</v>
      </c>
      <c r="AK35" s="3">
        <f>SUM(AK29:AK34)</f>
        <v>0</v>
      </c>
      <c r="AL35" s="3">
        <f>SUM(AL30:AL34)</f>
        <v>0</v>
      </c>
      <c r="AM35" s="3">
        <f>SUM(AM30:AM34)</f>
        <v>0</v>
      </c>
      <c r="AN35" s="3">
        <f>SUM(AN30:AN34)</f>
        <v>0</v>
      </c>
      <c r="AO35" s="3">
        <f>SUM(AO29:AO34)</f>
        <v>93</v>
      </c>
      <c r="AP35" s="3">
        <f>SUM(AP29:AP34)</f>
        <v>0</v>
      </c>
      <c r="AQ35" s="3">
        <f>SUM(AQ30:AQ34)</f>
        <v>0</v>
      </c>
      <c r="AR35" s="3">
        <f>SUM(AR30:AR34)</f>
        <v>0</v>
      </c>
      <c r="AS35" s="3">
        <f>SUM(AS30:AS34)</f>
        <v>0</v>
      </c>
      <c r="AT35" s="3">
        <f>SUM(AT29:AT34)</f>
        <v>93</v>
      </c>
      <c r="AU35" s="3">
        <f>SUM(AU29:AU34)</f>
        <v>0</v>
      </c>
      <c r="AV35" s="3">
        <f>SUM(AV30:AV34)</f>
        <v>0</v>
      </c>
      <c r="AW35" s="3">
        <f>SUM(AW30:AW34)</f>
        <v>0</v>
      </c>
      <c r="AX35" s="3">
        <f>SUM(AX30:AX34)</f>
        <v>0</v>
      </c>
      <c r="AY35" s="3">
        <f>SUM(AY29:AY34)</f>
        <v>93</v>
      </c>
      <c r="AZ35" s="3">
        <f>SUM(AZ29:AZ34)</f>
        <v>0</v>
      </c>
      <c r="BA35" s="3">
        <f>SUM(BA30:BA34)</f>
        <v>0</v>
      </c>
      <c r="BB35" s="3">
        <f>SUM(BB30:BB34)</f>
        <v>0</v>
      </c>
      <c r="BC35" s="3">
        <f>SUM(BC30:BC34)</f>
        <v>0</v>
      </c>
      <c r="BD35" s="3">
        <f>SUM(BD29:BD34)</f>
        <v>93</v>
      </c>
      <c r="BE35" s="3">
        <f>SUM(BE29:BE34)</f>
        <v>0</v>
      </c>
      <c r="BF35" s="3">
        <f>SUM(BF30:BF34)</f>
        <v>0</v>
      </c>
      <c r="BG35" s="3">
        <f>SUM(BG30:BG34)</f>
        <v>0</v>
      </c>
      <c r="BH35" s="3">
        <f>SUM(BH30:BH34)</f>
        <v>0</v>
      </c>
      <c r="BI35" s="3">
        <f>SUM(BI29:BI34)</f>
        <v>93</v>
      </c>
      <c r="BJ35" s="3">
        <f>SUM(BJ29:BJ34)</f>
        <v>0</v>
      </c>
      <c r="BK35" s="3">
        <f>SUM(BK30:BK34)</f>
        <v>0</v>
      </c>
      <c r="BL35" s="3">
        <f>SUM(BL30:BL34)</f>
        <v>0</v>
      </c>
      <c r="BM35" s="3">
        <f>SUM(BM30:BM34)</f>
        <v>0</v>
      </c>
      <c r="BN35" s="3">
        <f>SUM(BN29:BN34)</f>
        <v>93</v>
      </c>
      <c r="BO35" s="3">
        <f>SUM(BO29:BO34)</f>
        <v>0</v>
      </c>
      <c r="BP35" s="3">
        <f>SUM(BP30:BP34)</f>
        <v>0</v>
      </c>
      <c r="BQ35" s="3">
        <f>SUM(BQ30:BQ34)</f>
        <v>0</v>
      </c>
      <c r="BR35" s="3">
        <f>SUM(BR30:BR34)</f>
        <v>0</v>
      </c>
      <c r="BS35" s="3">
        <f>SUM(BS29:BS34)</f>
        <v>93</v>
      </c>
    </row>
    <row r="36" spans="1:71" s="33" customFormat="1" x14ac:dyDescent="0.25">
      <c r="A36" s="3"/>
      <c r="B36" s="3" t="s">
        <v>264</v>
      </c>
      <c r="C36" s="3">
        <f>COUNT(C30:C34)</f>
        <v>5</v>
      </c>
      <c r="D36" s="3"/>
      <c r="E36" s="3">
        <f>SUM(E29:E35)</f>
        <v>160</v>
      </c>
      <c r="F36" s="3">
        <f>SUM(F29:F35)</f>
        <v>162</v>
      </c>
      <c r="G36" s="32">
        <f>$BS35/F36</f>
        <v>0.57407407407407407</v>
      </c>
      <c r="H36" s="119">
        <f>SUM(H29:H34)</f>
        <v>93</v>
      </c>
      <c r="I36" s="119">
        <f>SUM(I29:I34)</f>
        <v>93</v>
      </c>
      <c r="J36" s="119">
        <f>SUM(J29:J33)</f>
        <v>0</v>
      </c>
      <c r="K36" s="3"/>
      <c r="L36" s="3"/>
      <c r="M36" s="3"/>
      <c r="N36" s="3"/>
      <c r="O36" s="3"/>
      <c r="P36" s="32">
        <f>P35/F36</f>
        <v>0.57407407407407407</v>
      </c>
      <c r="Q36" s="3"/>
      <c r="R36" s="3">
        <f>M35+R35</f>
        <v>0</v>
      </c>
      <c r="S36" s="3">
        <f>N35+S35</f>
        <v>0</v>
      </c>
      <c r="T36" s="3">
        <f>O35+T35</f>
        <v>0</v>
      </c>
      <c r="U36" s="32">
        <f>U35/F36</f>
        <v>0.57407407407407407</v>
      </c>
      <c r="V36" s="3"/>
      <c r="W36" s="3">
        <f>R36+W35</f>
        <v>0</v>
      </c>
      <c r="X36" s="3">
        <f>S36+X35</f>
        <v>0</v>
      </c>
      <c r="Y36" s="3">
        <f>T36+Y35</f>
        <v>0</v>
      </c>
      <c r="Z36" s="32">
        <f>Z35/F36</f>
        <v>0.57407407407407407</v>
      </c>
      <c r="AA36" s="3"/>
      <c r="AB36" s="3">
        <f>W36+AB35</f>
        <v>0</v>
      </c>
      <c r="AC36" s="3">
        <f>X36+AC35</f>
        <v>0</v>
      </c>
      <c r="AD36" s="3">
        <f>Y36+AD35</f>
        <v>0</v>
      </c>
      <c r="AE36" s="32">
        <f>AE35/F36</f>
        <v>0.57407407407407407</v>
      </c>
      <c r="AF36" s="3"/>
      <c r="AG36" s="3">
        <f>AB36+AG35</f>
        <v>0</v>
      </c>
      <c r="AH36" s="3">
        <f>AC36+AH35</f>
        <v>0</v>
      </c>
      <c r="AI36" s="3">
        <f>AD36+AI35</f>
        <v>0</v>
      </c>
      <c r="AJ36" s="32">
        <f>AJ35/F36</f>
        <v>0.57407407407407407</v>
      </c>
      <c r="AK36" s="3"/>
      <c r="AL36" s="3">
        <f>AG36+AL35</f>
        <v>0</v>
      </c>
      <c r="AM36" s="3">
        <f>AH36+AM35</f>
        <v>0</v>
      </c>
      <c r="AN36" s="3">
        <f>AI36+AN35</f>
        <v>0</v>
      </c>
      <c r="AO36" s="32">
        <f>AO35/F36</f>
        <v>0.57407407407407407</v>
      </c>
      <c r="AP36" s="3"/>
      <c r="AQ36" s="3">
        <f>AL36+AQ35</f>
        <v>0</v>
      </c>
      <c r="AR36" s="3">
        <f>AM36+AR35</f>
        <v>0</v>
      </c>
      <c r="AS36" s="3">
        <f>AN36+AS35</f>
        <v>0</v>
      </c>
      <c r="AT36" s="32">
        <f>AT35/F36</f>
        <v>0.57407407407407407</v>
      </c>
      <c r="AU36" s="3"/>
      <c r="AV36" s="3">
        <f>AQ36+AV35</f>
        <v>0</v>
      </c>
      <c r="AW36" s="3">
        <f>AR36+AW35</f>
        <v>0</v>
      </c>
      <c r="AX36" s="3">
        <f>AS36+AX35</f>
        <v>0</v>
      </c>
      <c r="AY36" s="32">
        <f>AY35/F36</f>
        <v>0.57407407407407407</v>
      </c>
      <c r="AZ36" s="3"/>
      <c r="BA36" s="3">
        <f>AV36+BA35</f>
        <v>0</v>
      </c>
      <c r="BB36" s="3">
        <f>AW36+BB35</f>
        <v>0</v>
      </c>
      <c r="BC36" s="3">
        <f>AX36+BC35</f>
        <v>0</v>
      </c>
      <c r="BD36" s="32">
        <f>BD35/F36</f>
        <v>0.57407407407407407</v>
      </c>
      <c r="BE36" s="3"/>
      <c r="BF36" s="3">
        <f>BA36+BF35</f>
        <v>0</v>
      </c>
      <c r="BG36" s="3">
        <f>BB36+BG35</f>
        <v>0</v>
      </c>
      <c r="BH36" s="3">
        <f>BC36+BH35</f>
        <v>0</v>
      </c>
      <c r="BI36" s="32">
        <f>BI35/F36</f>
        <v>0.57407407407407407</v>
      </c>
      <c r="BJ36" s="3"/>
      <c r="BK36" s="3">
        <f>BF36+BK35</f>
        <v>0</v>
      </c>
      <c r="BL36" s="3">
        <f>BG36+BL35</f>
        <v>0</v>
      </c>
      <c r="BM36" s="3">
        <f>BH36+BM35</f>
        <v>0</v>
      </c>
      <c r="BN36" s="32">
        <f>BN35/F36</f>
        <v>0.57407407407407407</v>
      </c>
      <c r="BO36" s="3"/>
      <c r="BP36" s="3">
        <f>BK36+BP35</f>
        <v>0</v>
      </c>
      <c r="BQ36" s="3">
        <f>BL36+BQ35</f>
        <v>0</v>
      </c>
      <c r="BR36" s="3">
        <f>BM36+BR35</f>
        <v>0</v>
      </c>
      <c r="BS36" s="32">
        <f>BS35/F36</f>
        <v>0.57407407407407407</v>
      </c>
    </row>
    <row r="37" spans="1:71" x14ac:dyDescent="0.25">
      <c r="A37" s="29"/>
      <c r="B37" s="29"/>
      <c r="C37" s="29"/>
      <c r="D37" s="29"/>
      <c r="E37" s="29"/>
      <c r="F37" s="29"/>
      <c r="G37" s="29"/>
      <c r="H37" s="134"/>
      <c r="I37" s="134"/>
      <c r="J37" s="29"/>
      <c r="K37" s="30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</row>
    <row r="38" spans="1:71" x14ac:dyDescent="0.25">
      <c r="A38" s="29"/>
      <c r="B38" s="29"/>
      <c r="C38" s="29"/>
      <c r="D38" s="29"/>
      <c r="E38" s="29"/>
      <c r="F38" s="29"/>
      <c r="G38" s="29"/>
      <c r="H38" s="134"/>
      <c r="I38" s="134"/>
      <c r="J38" s="29"/>
      <c r="K38" s="30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AP1:AT1"/>
    <mergeCell ref="Q1:U1"/>
    <mergeCell ref="M1:P1"/>
    <mergeCell ref="V1:Z1"/>
    <mergeCell ref="AA1:AE1"/>
    <mergeCell ref="AF1:AJ1"/>
    <mergeCell ref="AK1:AO1"/>
    <mergeCell ref="BO1:BS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4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"/>
  <sheetViews>
    <sheetView zoomScale="150" workbookViewId="0">
      <pane xSplit="12" ySplit="2" topLeftCell="A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B5" sqref="BB5"/>
    </sheetView>
  </sheetViews>
  <sheetFormatPr defaultColWidth="8.85546875" defaultRowHeight="15" x14ac:dyDescent="0.25"/>
  <cols>
    <col min="1" max="1" width="10.85546875" bestFit="1" customWidth="1"/>
    <col min="2" max="2" width="12.42578125" bestFit="1" customWidth="1"/>
    <col min="3" max="3" width="4.42578125" customWidth="1"/>
    <col min="4" max="4" width="6.4257812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31" customWidth="1"/>
    <col min="9" max="9" width="8" style="131" customWidth="1"/>
    <col min="10" max="10" width="5" style="131" customWidth="1"/>
    <col min="11" max="11" width="5.42578125" style="33" customWidth="1"/>
    <col min="12" max="12" width="8.28515625" style="33" bestFit="1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48"/>
      <c r="B1" s="48"/>
      <c r="C1" s="48"/>
      <c r="D1" s="48"/>
      <c r="E1" s="48"/>
      <c r="F1" s="48"/>
      <c r="G1" s="48"/>
      <c r="H1" s="126"/>
      <c r="I1" s="126"/>
      <c r="J1" s="126"/>
      <c r="K1" s="63"/>
      <c r="L1" s="63"/>
      <c r="M1" s="389" t="s">
        <v>375</v>
      </c>
      <c r="N1" s="390"/>
      <c r="O1" s="390"/>
      <c r="P1" s="391"/>
      <c r="Q1" s="389" t="s">
        <v>138</v>
      </c>
      <c r="R1" s="390"/>
      <c r="S1" s="390"/>
      <c r="T1" s="390"/>
      <c r="U1" s="391"/>
      <c r="V1" s="389" t="s">
        <v>321</v>
      </c>
      <c r="W1" s="390"/>
      <c r="X1" s="390"/>
      <c r="Y1" s="390"/>
      <c r="Z1" s="391"/>
      <c r="AA1" s="389" t="s">
        <v>155</v>
      </c>
      <c r="AB1" s="390"/>
      <c r="AC1" s="390"/>
      <c r="AD1" s="390"/>
      <c r="AE1" s="391"/>
      <c r="AF1" s="389" t="s">
        <v>156</v>
      </c>
      <c r="AG1" s="390"/>
      <c r="AH1" s="390"/>
      <c r="AI1" s="390"/>
      <c r="AJ1" s="391"/>
      <c r="AK1" s="389" t="s">
        <v>78</v>
      </c>
      <c r="AL1" s="390"/>
      <c r="AM1" s="390"/>
      <c r="AN1" s="390"/>
      <c r="AO1" s="391"/>
      <c r="AP1" s="389" t="s">
        <v>79</v>
      </c>
      <c r="AQ1" s="390"/>
      <c r="AR1" s="390"/>
      <c r="AS1" s="390"/>
      <c r="AT1" s="391"/>
      <c r="AU1" s="389" t="s">
        <v>53</v>
      </c>
      <c r="AV1" s="390"/>
      <c r="AW1" s="390"/>
      <c r="AX1" s="390"/>
      <c r="AY1" s="391"/>
      <c r="AZ1" s="389" t="s">
        <v>54</v>
      </c>
      <c r="BA1" s="390"/>
      <c r="BB1" s="390"/>
      <c r="BC1" s="390"/>
      <c r="BD1" s="391"/>
      <c r="BE1" s="389" t="s">
        <v>48</v>
      </c>
      <c r="BF1" s="390"/>
      <c r="BG1" s="390"/>
      <c r="BH1" s="390"/>
      <c r="BI1" s="391"/>
      <c r="BJ1" s="389" t="s">
        <v>243</v>
      </c>
      <c r="BK1" s="390"/>
      <c r="BL1" s="390"/>
      <c r="BM1" s="390"/>
      <c r="BN1" s="391"/>
      <c r="BO1" s="389" t="s">
        <v>350</v>
      </c>
      <c r="BP1" s="390"/>
      <c r="BQ1" s="390"/>
      <c r="BR1" s="390"/>
      <c r="BS1" s="391"/>
    </row>
    <row r="2" spans="1:71" ht="31.5" customHeight="1" thickBot="1" x14ac:dyDescent="0.3">
      <c r="A2" s="8" t="s">
        <v>57</v>
      </c>
      <c r="B2" s="8" t="s">
        <v>10</v>
      </c>
      <c r="C2" s="8" t="s">
        <v>66</v>
      </c>
      <c r="D2" s="8" t="s">
        <v>67</v>
      </c>
      <c r="E2" s="124" t="s">
        <v>402</v>
      </c>
      <c r="F2" s="10" t="s">
        <v>178</v>
      </c>
      <c r="G2" s="10" t="s">
        <v>158</v>
      </c>
      <c r="H2" s="127" t="s">
        <v>401</v>
      </c>
      <c r="I2" s="127" t="s">
        <v>400</v>
      </c>
      <c r="J2" s="127" t="s">
        <v>159</v>
      </c>
      <c r="K2" s="64" t="s">
        <v>294</v>
      </c>
      <c r="L2" s="64" t="s">
        <v>191</v>
      </c>
      <c r="M2" s="9" t="s">
        <v>220</v>
      </c>
      <c r="N2" s="9" t="s">
        <v>221</v>
      </c>
      <c r="O2" s="9" t="s">
        <v>121</v>
      </c>
      <c r="P2" s="9" t="s">
        <v>122</v>
      </c>
      <c r="Q2" s="9" t="s">
        <v>123</v>
      </c>
      <c r="R2" s="9" t="s">
        <v>220</v>
      </c>
      <c r="S2" s="9" t="s">
        <v>221</v>
      </c>
      <c r="T2" s="9" t="s">
        <v>121</v>
      </c>
      <c r="U2" s="9" t="s">
        <v>122</v>
      </c>
      <c r="V2" s="9" t="s">
        <v>123</v>
      </c>
      <c r="W2" s="9" t="s">
        <v>220</v>
      </c>
      <c r="X2" s="9" t="s">
        <v>221</v>
      </c>
      <c r="Y2" s="9" t="s">
        <v>121</v>
      </c>
      <c r="Z2" s="9" t="s">
        <v>122</v>
      </c>
      <c r="AA2" s="9" t="s">
        <v>123</v>
      </c>
      <c r="AB2" s="9" t="s">
        <v>220</v>
      </c>
      <c r="AC2" s="9" t="s">
        <v>221</v>
      </c>
      <c r="AD2" s="9" t="s">
        <v>121</v>
      </c>
      <c r="AE2" s="9" t="s">
        <v>122</v>
      </c>
      <c r="AF2" s="9" t="s">
        <v>123</v>
      </c>
      <c r="AG2" s="9" t="s">
        <v>220</v>
      </c>
      <c r="AH2" s="9" t="s">
        <v>221</v>
      </c>
      <c r="AI2" s="9" t="s">
        <v>121</v>
      </c>
      <c r="AJ2" s="9" t="s">
        <v>122</v>
      </c>
      <c r="AK2" s="9" t="s">
        <v>123</v>
      </c>
      <c r="AL2" s="9" t="s">
        <v>220</v>
      </c>
      <c r="AM2" s="9" t="s">
        <v>221</v>
      </c>
      <c r="AN2" s="9" t="s">
        <v>121</v>
      </c>
      <c r="AO2" s="9" t="s">
        <v>122</v>
      </c>
      <c r="AP2" s="9" t="s">
        <v>123</v>
      </c>
      <c r="AQ2" s="9" t="s">
        <v>220</v>
      </c>
      <c r="AR2" s="9" t="s">
        <v>221</v>
      </c>
      <c r="AS2" s="9" t="s">
        <v>121</v>
      </c>
      <c r="AT2" s="9" t="s">
        <v>122</v>
      </c>
      <c r="AU2" s="9" t="s">
        <v>123</v>
      </c>
      <c r="AV2" s="9" t="s">
        <v>220</v>
      </c>
      <c r="AW2" s="9" t="s">
        <v>221</v>
      </c>
      <c r="AX2" s="9" t="s">
        <v>121</v>
      </c>
      <c r="AY2" s="9" t="s">
        <v>122</v>
      </c>
      <c r="AZ2" s="9" t="s">
        <v>123</v>
      </c>
      <c r="BA2" s="9" t="s">
        <v>220</v>
      </c>
      <c r="BB2" s="9" t="s">
        <v>221</v>
      </c>
      <c r="BC2" s="9" t="s">
        <v>121</v>
      </c>
      <c r="BD2" s="9" t="s">
        <v>122</v>
      </c>
      <c r="BE2" s="9" t="s">
        <v>123</v>
      </c>
      <c r="BF2" s="9" t="s">
        <v>220</v>
      </c>
      <c r="BG2" s="9" t="s">
        <v>221</v>
      </c>
      <c r="BH2" s="9" t="s">
        <v>121</v>
      </c>
      <c r="BI2" s="9" t="s">
        <v>122</v>
      </c>
      <c r="BJ2" s="9" t="s">
        <v>123</v>
      </c>
      <c r="BK2" s="9" t="s">
        <v>220</v>
      </c>
      <c r="BL2" s="9" t="s">
        <v>221</v>
      </c>
      <c r="BM2" s="9" t="s">
        <v>121</v>
      </c>
      <c r="BN2" s="9" t="s">
        <v>122</v>
      </c>
      <c r="BO2" s="9" t="s">
        <v>123</v>
      </c>
      <c r="BP2" s="9" t="s">
        <v>220</v>
      </c>
      <c r="BQ2" s="9" t="s">
        <v>221</v>
      </c>
      <c r="BR2" s="9" t="s">
        <v>121</v>
      </c>
      <c r="BS2" s="9" t="s">
        <v>122</v>
      </c>
    </row>
    <row r="3" spans="1:71" x14ac:dyDescent="0.25">
      <c r="A3" s="5" t="s">
        <v>133</v>
      </c>
      <c r="B3" s="6" t="s">
        <v>124</v>
      </c>
      <c r="C3" s="6"/>
      <c r="D3" s="6"/>
      <c r="E3" s="50">
        <v>36</v>
      </c>
      <c r="F3" s="52">
        <f>IF(B3="MAL",E3,IF(E3&gt;=11,E3+variables!$B$1,11))</f>
        <v>36</v>
      </c>
      <c r="G3" s="7">
        <f>BS3/F3</f>
        <v>0.5</v>
      </c>
      <c r="H3" s="128">
        <v>18</v>
      </c>
      <c r="I3" s="128">
        <f>+H3+J3</f>
        <v>18</v>
      </c>
      <c r="J3" s="132"/>
      <c r="K3" s="18">
        <v>2019</v>
      </c>
      <c r="L3" s="18">
        <v>2019</v>
      </c>
      <c r="M3" s="11"/>
      <c r="N3" s="11"/>
      <c r="O3" s="11"/>
      <c r="P3" s="141">
        <f>+H3</f>
        <v>18</v>
      </c>
      <c r="Q3" s="11"/>
      <c r="R3" s="11"/>
      <c r="S3" s="11"/>
      <c r="T3" s="11"/>
      <c r="U3" s="3">
        <f>SUM(P3:T3)</f>
        <v>18</v>
      </c>
      <c r="V3" s="11"/>
      <c r="W3" s="11"/>
      <c r="X3" s="11"/>
      <c r="Y3" s="11"/>
      <c r="Z3" s="3">
        <f>SUM(U3:Y3)</f>
        <v>18</v>
      </c>
      <c r="AA3" s="11"/>
      <c r="AB3" s="11"/>
      <c r="AC3" s="11"/>
      <c r="AD3" s="11"/>
      <c r="AE3" s="3">
        <f>SUM(Z3:AD3)</f>
        <v>18</v>
      </c>
      <c r="AF3" s="11"/>
      <c r="AG3" s="11"/>
      <c r="AH3" s="11"/>
      <c r="AI3" s="11"/>
      <c r="AJ3" s="3">
        <f>SUM(AE3:AI3)</f>
        <v>18</v>
      </c>
      <c r="AK3" s="11"/>
      <c r="AL3" s="11"/>
      <c r="AM3" s="11"/>
      <c r="AN3" s="11"/>
      <c r="AO3" s="3">
        <f>SUM(AJ3:AN3)</f>
        <v>18</v>
      </c>
      <c r="AP3" s="11"/>
      <c r="AQ3" s="11"/>
      <c r="AR3" s="11"/>
      <c r="AS3" s="11"/>
      <c r="AT3" s="3">
        <f>SUM(AO3:AS3)</f>
        <v>18</v>
      </c>
      <c r="AU3" s="11"/>
      <c r="AV3" s="11"/>
      <c r="AW3" s="11"/>
      <c r="AX3" s="11"/>
      <c r="AY3" s="3">
        <f>SUM(AT3:AX3)</f>
        <v>18</v>
      </c>
      <c r="AZ3" s="11"/>
      <c r="BA3" s="11"/>
      <c r="BB3" s="11"/>
      <c r="BC3" s="11"/>
      <c r="BD3" s="3">
        <f>SUM(AY3:BC3)</f>
        <v>18</v>
      </c>
      <c r="BE3" s="11"/>
      <c r="BF3" s="11"/>
      <c r="BG3" s="11"/>
      <c r="BH3" s="11"/>
      <c r="BI3" s="3">
        <f>SUM(BD3:BH3)</f>
        <v>18</v>
      </c>
      <c r="BJ3" s="11"/>
      <c r="BK3" s="11"/>
      <c r="BL3" s="11"/>
      <c r="BM3" s="11"/>
      <c r="BN3" s="3">
        <f>SUM(BI3:BM3)</f>
        <v>18</v>
      </c>
      <c r="BO3" s="11"/>
      <c r="BP3" s="11"/>
      <c r="BQ3" s="11"/>
      <c r="BR3" s="11"/>
      <c r="BS3" s="3">
        <f>SUM(BN3:BR3)</f>
        <v>18</v>
      </c>
    </row>
    <row r="4" spans="1:71" s="239" customFormat="1" x14ac:dyDescent="0.25">
      <c r="A4" s="290"/>
      <c r="B4" s="231" t="s">
        <v>262</v>
      </c>
      <c r="C4" s="286">
        <v>3</v>
      </c>
      <c r="D4" s="291">
        <v>6640</v>
      </c>
      <c r="E4" s="292">
        <v>26</v>
      </c>
      <c r="F4" s="293">
        <f>IF(B4="MAL",E4,IF(E4&gt;=11,E4+variables!$B$1,11))</f>
        <v>27</v>
      </c>
      <c r="G4" s="235">
        <f>$BS4/F4</f>
        <v>1.4814814814814814</v>
      </c>
      <c r="H4" s="236">
        <v>13</v>
      </c>
      <c r="I4" s="236">
        <f>+H4+J4</f>
        <v>14</v>
      </c>
      <c r="J4" s="266">
        <v>1</v>
      </c>
      <c r="K4" s="237">
        <v>2019</v>
      </c>
      <c r="L4" s="234">
        <v>2019</v>
      </c>
      <c r="M4" s="234">
        <v>5</v>
      </c>
      <c r="N4" s="234"/>
      <c r="O4" s="234">
        <v>2</v>
      </c>
      <c r="P4" s="294">
        <f>SUM(M4:O4)+H4</f>
        <v>20</v>
      </c>
      <c r="Q4" s="234"/>
      <c r="R4" s="234"/>
      <c r="S4" s="234"/>
      <c r="T4" s="234"/>
      <c r="U4" s="231">
        <f>SUM(P4:T4)</f>
        <v>20</v>
      </c>
      <c r="V4" s="234"/>
      <c r="W4" s="234"/>
      <c r="X4" s="234"/>
      <c r="Y4" s="234"/>
      <c r="Z4" s="231">
        <f>SUM(U4:Y4)</f>
        <v>20</v>
      </c>
      <c r="AA4" s="234"/>
      <c r="AB4" s="234"/>
      <c r="AC4" s="234"/>
      <c r="AD4" s="234"/>
      <c r="AE4" s="231">
        <f>SUM(Z4:AD4)</f>
        <v>20</v>
      </c>
      <c r="AF4" s="234"/>
      <c r="AG4" s="234"/>
      <c r="AH4" s="234"/>
      <c r="AI4" s="234"/>
      <c r="AJ4" s="231">
        <f>SUM(AE4:AI4)</f>
        <v>20</v>
      </c>
      <c r="AK4" s="234"/>
      <c r="AL4" s="234">
        <v>1</v>
      </c>
      <c r="AM4" s="234">
        <v>2</v>
      </c>
      <c r="AN4" s="234">
        <v>5</v>
      </c>
      <c r="AO4" s="231">
        <f>SUM(AJ4:AN4)</f>
        <v>28</v>
      </c>
      <c r="AP4" s="234"/>
      <c r="AQ4" s="234"/>
      <c r="AR4" s="234"/>
      <c r="AS4" s="234"/>
      <c r="AT4" s="231">
        <f>SUM(AO4:AS4)</f>
        <v>28</v>
      </c>
      <c r="AU4" s="234"/>
      <c r="AV4" s="234"/>
      <c r="AW4" s="234">
        <v>5</v>
      </c>
      <c r="AX4" s="234">
        <v>4</v>
      </c>
      <c r="AY4" s="231">
        <f>SUM(AT4:AX4)</f>
        <v>37</v>
      </c>
      <c r="AZ4" s="234"/>
      <c r="BA4" s="234"/>
      <c r="BB4" s="234">
        <v>2</v>
      </c>
      <c r="BC4" s="234">
        <v>1</v>
      </c>
      <c r="BD4" s="231">
        <f>SUM(AY4:BC4)</f>
        <v>40</v>
      </c>
      <c r="BE4" s="234"/>
      <c r="BF4" s="234"/>
      <c r="BG4" s="234"/>
      <c r="BH4" s="234"/>
      <c r="BI4" s="231">
        <f>SUM(BD4:BH4)</f>
        <v>40</v>
      </c>
      <c r="BJ4" s="234"/>
      <c r="BK4" s="234"/>
      <c r="BL4" s="234"/>
      <c r="BM4" s="234"/>
      <c r="BN4" s="231">
        <f>SUM(BI4:BM4)</f>
        <v>40</v>
      </c>
      <c r="BO4" s="234"/>
      <c r="BP4" s="234"/>
      <c r="BQ4" s="234"/>
      <c r="BR4" s="234"/>
      <c r="BS4" s="231">
        <f>SUM(BN4:BR4)</f>
        <v>40</v>
      </c>
    </row>
    <row r="5" spans="1:71" s="239" customFormat="1" x14ac:dyDescent="0.25">
      <c r="A5" s="290"/>
      <c r="B5" s="231" t="s">
        <v>16</v>
      </c>
      <c r="C5" s="286">
        <v>6</v>
      </c>
      <c r="D5" s="291">
        <v>5951</v>
      </c>
      <c r="E5" s="292">
        <v>31</v>
      </c>
      <c r="F5" s="293">
        <f>IF(B5="MAL",E5,IF(E5&gt;=11,E5+variables!$B$1,11))</f>
        <v>32</v>
      </c>
      <c r="G5" s="235">
        <f>$BS5/F5</f>
        <v>1.03125</v>
      </c>
      <c r="H5" s="236">
        <v>7</v>
      </c>
      <c r="I5" s="236">
        <f>+H5+J5</f>
        <v>7</v>
      </c>
      <c r="J5" s="266"/>
      <c r="K5" s="237">
        <v>2019</v>
      </c>
      <c r="L5" s="234">
        <v>2019</v>
      </c>
      <c r="M5" s="273"/>
      <c r="N5" s="273"/>
      <c r="O5" s="273"/>
      <c r="P5" s="294">
        <f>SUM(M5:O5)+H5</f>
        <v>7</v>
      </c>
      <c r="Q5" s="234"/>
      <c r="R5" s="234"/>
      <c r="S5" s="234"/>
      <c r="T5" s="234"/>
      <c r="U5" s="231">
        <f>SUM(P5:T5)</f>
        <v>7</v>
      </c>
      <c r="V5" s="234"/>
      <c r="W5" s="234"/>
      <c r="X5" s="234"/>
      <c r="Y5" s="234"/>
      <c r="Z5" s="231">
        <f>SUM(U5:Y5)</f>
        <v>7</v>
      </c>
      <c r="AA5" s="234"/>
      <c r="AB5" s="234">
        <v>2</v>
      </c>
      <c r="AC5" s="234">
        <v>16</v>
      </c>
      <c r="AD5" s="234">
        <v>4</v>
      </c>
      <c r="AE5" s="231">
        <f>SUM(Z5:AD5)</f>
        <v>29</v>
      </c>
      <c r="AF5" s="234"/>
      <c r="AG5" s="234"/>
      <c r="AH5" s="234"/>
      <c r="AI5" s="234"/>
      <c r="AJ5" s="231">
        <f>SUM(AE5:AI5)</f>
        <v>29</v>
      </c>
      <c r="AK5" s="234"/>
      <c r="AL5" s="234"/>
      <c r="AM5" s="234">
        <v>4</v>
      </c>
      <c r="AN5" s="234"/>
      <c r="AO5" s="231">
        <f>SUM(AJ5:AN5)</f>
        <v>33</v>
      </c>
      <c r="AP5" s="234"/>
      <c r="AQ5" s="234"/>
      <c r="AR5" s="234"/>
      <c r="AS5" s="234"/>
      <c r="AT5" s="231">
        <f>SUM(AO5:AS5)</f>
        <v>33</v>
      </c>
      <c r="AU5" s="234"/>
      <c r="AV5" s="234"/>
      <c r="AW5" s="234"/>
      <c r="AX5" s="234"/>
      <c r="AY5" s="231">
        <f>SUM(AT5:AX5)</f>
        <v>33</v>
      </c>
      <c r="AZ5" s="234"/>
      <c r="BA5" s="234"/>
      <c r="BB5" s="234"/>
      <c r="BC5" s="234"/>
      <c r="BD5" s="231">
        <f>SUM(AY5:BC5)</f>
        <v>33</v>
      </c>
      <c r="BE5" s="234"/>
      <c r="BF5" s="234"/>
      <c r="BG5" s="234"/>
      <c r="BH5" s="234"/>
      <c r="BI5" s="231">
        <f>SUM(BD5:BH5)</f>
        <v>33</v>
      </c>
      <c r="BJ5" s="234"/>
      <c r="BK5" s="234"/>
      <c r="BL5" s="234"/>
      <c r="BM5" s="234"/>
      <c r="BN5" s="231">
        <f>SUM(BI5:BM5)</f>
        <v>33</v>
      </c>
      <c r="BO5" s="234"/>
      <c r="BP5" s="234"/>
      <c r="BQ5" s="234"/>
      <c r="BR5" s="234"/>
      <c r="BS5" s="231">
        <f>SUM(BN5:BR5)</f>
        <v>33</v>
      </c>
    </row>
    <row r="6" spans="1:71" s="239" customFormat="1" x14ac:dyDescent="0.25">
      <c r="A6" s="290"/>
      <c r="B6" s="231" t="s">
        <v>449</v>
      </c>
      <c r="C6" s="286">
        <v>11</v>
      </c>
      <c r="D6" s="291">
        <v>8107</v>
      </c>
      <c r="E6" s="292">
        <v>14</v>
      </c>
      <c r="F6" s="293">
        <f>IF(B6="MAL",E6,IF(E6&gt;=11,E6+variables!$B$1,11))</f>
        <v>15</v>
      </c>
      <c r="G6" s="235">
        <f>$BS6/F6</f>
        <v>1.5333333333333334</v>
      </c>
      <c r="H6" s="236">
        <v>12</v>
      </c>
      <c r="I6" s="236">
        <f>+H6+J6</f>
        <v>12</v>
      </c>
      <c r="J6" s="266"/>
      <c r="K6" s="237">
        <v>2019</v>
      </c>
      <c r="L6" s="234">
        <v>2019</v>
      </c>
      <c r="M6" s="273"/>
      <c r="N6" s="273"/>
      <c r="O6" s="273"/>
      <c r="P6" s="294">
        <f>SUM(M6:O6)+H6</f>
        <v>12</v>
      </c>
      <c r="Q6" s="234"/>
      <c r="R6" s="234"/>
      <c r="S6" s="234"/>
      <c r="T6" s="234"/>
      <c r="U6" s="231">
        <f>SUM(P6:T6)</f>
        <v>12</v>
      </c>
      <c r="V6" s="234"/>
      <c r="W6" s="234"/>
      <c r="X6" s="234"/>
      <c r="Y6" s="234"/>
      <c r="Z6" s="231">
        <f>SUM(U6:Y6)</f>
        <v>12</v>
      </c>
      <c r="AA6" s="234"/>
      <c r="AB6" s="234"/>
      <c r="AC6" s="234"/>
      <c r="AD6" s="234"/>
      <c r="AE6" s="231">
        <f>SUM(Z6:AD6)</f>
        <v>12</v>
      </c>
      <c r="AF6" s="234"/>
      <c r="AG6" s="234"/>
      <c r="AH6" s="234"/>
      <c r="AI6" s="234"/>
      <c r="AJ6" s="231">
        <f>SUM(AE6:AI6)</f>
        <v>12</v>
      </c>
      <c r="AK6" s="234"/>
      <c r="AL6" s="234">
        <v>8</v>
      </c>
      <c r="AM6" s="234">
        <v>3</v>
      </c>
      <c r="AN6" s="234"/>
      <c r="AO6" s="231">
        <f>SUM(AJ6:AN6)</f>
        <v>23</v>
      </c>
      <c r="AP6" s="234"/>
      <c r="AQ6" s="234"/>
      <c r="AR6" s="234"/>
      <c r="AS6" s="234"/>
      <c r="AT6" s="231">
        <f>SUM(AO6:AS6)</f>
        <v>23</v>
      </c>
      <c r="AU6" s="234"/>
      <c r="AV6" s="234"/>
      <c r="AW6" s="234"/>
      <c r="AX6" s="234"/>
      <c r="AY6" s="231">
        <f>SUM(AT6:AX6)</f>
        <v>23</v>
      </c>
      <c r="AZ6" s="234"/>
      <c r="BA6" s="234"/>
      <c r="BB6" s="234"/>
      <c r="BC6" s="234"/>
      <c r="BD6" s="231">
        <f>SUM(AY6:BC6)</f>
        <v>23</v>
      </c>
      <c r="BE6" s="234"/>
      <c r="BF6" s="234"/>
      <c r="BG6" s="234"/>
      <c r="BH6" s="234"/>
      <c r="BI6" s="231">
        <f>SUM(BD6:BH6)</f>
        <v>23</v>
      </c>
      <c r="BJ6" s="234"/>
      <c r="BK6" s="234"/>
      <c r="BL6" s="234"/>
      <c r="BM6" s="234"/>
      <c r="BN6" s="231">
        <f>SUM(BI6:BM6)</f>
        <v>23</v>
      </c>
      <c r="BO6" s="234"/>
      <c r="BP6" s="234"/>
      <c r="BQ6" s="234"/>
      <c r="BR6" s="234"/>
      <c r="BS6" s="231">
        <f>SUM(BN6:BR6)</f>
        <v>23</v>
      </c>
    </row>
    <row r="7" spans="1:71" x14ac:dyDescent="0.25">
      <c r="A7" s="2"/>
      <c r="B7" s="6"/>
      <c r="C7" s="6"/>
      <c r="D7" s="6"/>
      <c r="E7" s="6"/>
      <c r="F7" s="2"/>
      <c r="G7" s="2"/>
      <c r="H7" s="137"/>
      <c r="I7" s="137"/>
      <c r="J7" s="137"/>
      <c r="K7" s="3"/>
      <c r="L7" s="3"/>
      <c r="M7" s="2">
        <f>SUM(M4:M6)</f>
        <v>5</v>
      </c>
      <c r="N7" s="2">
        <f>SUM(N4:N6)</f>
        <v>0</v>
      </c>
      <c r="O7" s="2">
        <f>SUM(O4:O6)</f>
        <v>2</v>
      </c>
      <c r="P7" s="137">
        <f>SUM(P3:P6)</f>
        <v>57</v>
      </c>
      <c r="Q7" s="2">
        <f>SUM(Q3:Q6)+E3</f>
        <v>36</v>
      </c>
      <c r="R7" s="2">
        <f>SUM(R4:R6)</f>
        <v>0</v>
      </c>
      <c r="S7" s="2">
        <f>SUM(S4:S6)</f>
        <v>0</v>
      </c>
      <c r="T7" s="2">
        <f>SUM(T4:T6)</f>
        <v>0</v>
      </c>
      <c r="U7" s="2">
        <f>SUM(U3:U6)</f>
        <v>57</v>
      </c>
      <c r="V7" s="2">
        <f>SUM(V4:V6)</f>
        <v>0</v>
      </c>
      <c r="W7" s="2">
        <f>SUM(W4:W6)</f>
        <v>0</v>
      </c>
      <c r="X7" s="2">
        <f>SUM(X4:X6)</f>
        <v>0</v>
      </c>
      <c r="Y7" s="2">
        <f>SUM(Y4:Y6)</f>
        <v>0</v>
      </c>
      <c r="Z7" s="2">
        <f>SUM(Z3:Z6)</f>
        <v>57</v>
      </c>
      <c r="AA7" s="2">
        <f>SUM(AA4:AA6)</f>
        <v>0</v>
      </c>
      <c r="AB7" s="2">
        <f>SUM(AB4:AB6)</f>
        <v>2</v>
      </c>
      <c r="AC7" s="2">
        <f>SUM(AC4:AC6)</f>
        <v>16</v>
      </c>
      <c r="AD7" s="2">
        <f>SUM(AD4:AD6)</f>
        <v>4</v>
      </c>
      <c r="AE7" s="2">
        <f>SUM(AE3:AE6)</f>
        <v>79</v>
      </c>
      <c r="AF7" s="2">
        <f>SUM(AF4:AF6)</f>
        <v>0</v>
      </c>
      <c r="AG7" s="2">
        <f>SUM(AG4:AG6)</f>
        <v>0</v>
      </c>
      <c r="AH7" s="2">
        <f>SUM(AH4:AH6)</f>
        <v>0</v>
      </c>
      <c r="AI7" s="2">
        <f>SUM(AI4:AI6)</f>
        <v>0</v>
      </c>
      <c r="AJ7" s="2">
        <f>SUM(AJ3:AJ6)</f>
        <v>79</v>
      </c>
      <c r="AK7" s="2">
        <f>SUM(AK4:AK6)</f>
        <v>0</v>
      </c>
      <c r="AL7" s="2">
        <f>SUM(AL4:AL6)</f>
        <v>9</v>
      </c>
      <c r="AM7" s="2">
        <f>SUM(AM4:AM6)</f>
        <v>9</v>
      </c>
      <c r="AN7" s="2">
        <f>SUM(AN4:AN6)</f>
        <v>5</v>
      </c>
      <c r="AO7" s="2">
        <f>SUM(AO3:AO6)</f>
        <v>102</v>
      </c>
      <c r="AP7" s="2">
        <f>SUM(AP4:AP6)</f>
        <v>0</v>
      </c>
      <c r="AQ7" s="2">
        <f>SUM(AQ4:AQ6)</f>
        <v>0</v>
      </c>
      <c r="AR7" s="2">
        <f>SUM(AR4:AR6)</f>
        <v>0</v>
      </c>
      <c r="AS7" s="2">
        <f>SUM(AS4:AS6)</f>
        <v>0</v>
      </c>
      <c r="AT7" s="2">
        <f>SUM(AT3:AT6)</f>
        <v>102</v>
      </c>
      <c r="AU7" s="2">
        <f>SUM(AU4:AU6)</f>
        <v>0</v>
      </c>
      <c r="AV7" s="2">
        <f>SUM(AV4:AV6)</f>
        <v>0</v>
      </c>
      <c r="AW7" s="2">
        <f>SUM(AW4:AW6)</f>
        <v>5</v>
      </c>
      <c r="AX7" s="2">
        <f>SUM(AX4:AX6)</f>
        <v>4</v>
      </c>
      <c r="AY7" s="2">
        <f>SUM(AY3:AY6)</f>
        <v>111</v>
      </c>
      <c r="AZ7" s="2">
        <f>SUM(AZ4:AZ6)</f>
        <v>0</v>
      </c>
      <c r="BA7" s="2">
        <f>SUM(BA4:BA6)</f>
        <v>0</v>
      </c>
      <c r="BB7" s="2">
        <f>SUM(BB4:BB6)</f>
        <v>2</v>
      </c>
      <c r="BC7" s="2">
        <f>SUM(BC4:BC6)</f>
        <v>1</v>
      </c>
      <c r="BD7" s="2">
        <f>SUM(BD3:BD6)</f>
        <v>114</v>
      </c>
      <c r="BE7" s="2">
        <f>SUM(BE4:BE6)</f>
        <v>0</v>
      </c>
      <c r="BF7" s="2">
        <f>SUM(BF4:BF6)</f>
        <v>0</v>
      </c>
      <c r="BG7" s="2">
        <f>SUM(BG4:BG6)</f>
        <v>0</v>
      </c>
      <c r="BH7" s="2">
        <f>SUM(BH4:BH6)</f>
        <v>0</v>
      </c>
      <c r="BI7" s="2">
        <f>SUM(BI3:BI6)</f>
        <v>114</v>
      </c>
      <c r="BJ7" s="2">
        <f>SUM(BJ4:BJ6)</f>
        <v>0</v>
      </c>
      <c r="BK7" s="2">
        <f>SUM(BK4:BK6)</f>
        <v>0</v>
      </c>
      <c r="BL7" s="2">
        <f>SUM(BL4:BL6)</f>
        <v>0</v>
      </c>
      <c r="BM7" s="2">
        <f>SUM(BM4:BM6)</f>
        <v>0</v>
      </c>
      <c r="BN7" s="2">
        <f>SUM(BN3:BN6)</f>
        <v>114</v>
      </c>
      <c r="BO7" s="2">
        <f>SUM(BO4:BO6)</f>
        <v>0</v>
      </c>
      <c r="BP7" s="2">
        <f>SUM(BP4:BP6)</f>
        <v>0</v>
      </c>
      <c r="BQ7" s="2">
        <f>SUM(BQ4:BQ6)</f>
        <v>0</v>
      </c>
      <c r="BR7" s="2">
        <f>SUM(BR4:BR6)</f>
        <v>0</v>
      </c>
      <c r="BS7" s="2">
        <f>SUM(BS3:BS6)</f>
        <v>114</v>
      </c>
    </row>
    <row r="8" spans="1:71" s="351" customFormat="1" x14ac:dyDescent="0.25">
      <c r="A8" s="347"/>
      <c r="B8" s="347" t="s">
        <v>264</v>
      </c>
      <c r="C8" s="347">
        <f>COUNT(C4:C6)</f>
        <v>3</v>
      </c>
      <c r="D8" s="347"/>
      <c r="E8" s="347">
        <f>SUM(E3:E6)</f>
        <v>107</v>
      </c>
      <c r="F8" s="347">
        <f>SUM(F3:F6)</f>
        <v>110</v>
      </c>
      <c r="G8" s="348">
        <f>$BS7/F8</f>
        <v>1.0363636363636364</v>
      </c>
      <c r="H8" s="349">
        <f>SUM(H3:H6)</f>
        <v>50</v>
      </c>
      <c r="I8" s="349">
        <f>SUM(I3:I6)</f>
        <v>51</v>
      </c>
      <c r="J8" s="349">
        <f>SUM(J3:J6)</f>
        <v>1</v>
      </c>
      <c r="K8" s="347"/>
      <c r="L8" s="347"/>
      <c r="M8" s="347"/>
      <c r="N8" s="347"/>
      <c r="O8" s="347"/>
      <c r="P8" s="348">
        <f>P7/F8</f>
        <v>0.51818181818181819</v>
      </c>
      <c r="Q8" s="347"/>
      <c r="R8" s="347">
        <f>M7+R7</f>
        <v>5</v>
      </c>
      <c r="S8" s="347">
        <f>N7+S7</f>
        <v>0</v>
      </c>
      <c r="T8" s="347">
        <f>O7+T7</f>
        <v>2</v>
      </c>
      <c r="U8" s="348">
        <f>U7/F8</f>
        <v>0.51818181818181819</v>
      </c>
      <c r="V8" s="347"/>
      <c r="W8" s="347">
        <f>R8+W7</f>
        <v>5</v>
      </c>
      <c r="X8" s="347">
        <f>S8+X7</f>
        <v>0</v>
      </c>
      <c r="Y8" s="347">
        <f>T8+Y7</f>
        <v>2</v>
      </c>
      <c r="Z8" s="348">
        <f>Z7/F8</f>
        <v>0.51818181818181819</v>
      </c>
      <c r="AA8" s="347"/>
      <c r="AB8" s="347">
        <f>W8+AB7</f>
        <v>7</v>
      </c>
      <c r="AC8" s="347">
        <f>X8+AC7</f>
        <v>16</v>
      </c>
      <c r="AD8" s="347">
        <f>Y8+AD7</f>
        <v>6</v>
      </c>
      <c r="AE8" s="348">
        <f>AE7/F8</f>
        <v>0.71818181818181814</v>
      </c>
      <c r="AF8" s="347"/>
      <c r="AG8" s="347">
        <f>AB8+AG7</f>
        <v>7</v>
      </c>
      <c r="AH8" s="347">
        <f>AC8+AH7</f>
        <v>16</v>
      </c>
      <c r="AI8" s="347">
        <f>AD8+AI7</f>
        <v>6</v>
      </c>
      <c r="AJ8" s="348">
        <f>AJ7/F8</f>
        <v>0.71818181818181814</v>
      </c>
      <c r="AK8" s="347"/>
      <c r="AL8" s="347">
        <f>AG8+AL7</f>
        <v>16</v>
      </c>
      <c r="AM8" s="347">
        <f>AH8+AM7</f>
        <v>25</v>
      </c>
      <c r="AN8" s="347">
        <f>AI8+AN7</f>
        <v>11</v>
      </c>
      <c r="AO8" s="348">
        <f>AO7/F8</f>
        <v>0.92727272727272725</v>
      </c>
      <c r="AP8" s="347"/>
      <c r="AQ8" s="347">
        <f>AL8+AQ7</f>
        <v>16</v>
      </c>
      <c r="AR8" s="347">
        <f>AM8+AR7</f>
        <v>25</v>
      </c>
      <c r="AS8" s="347">
        <f>AN8+AS7</f>
        <v>11</v>
      </c>
      <c r="AT8" s="348">
        <f>AT7/F8</f>
        <v>0.92727272727272725</v>
      </c>
      <c r="AU8" s="347"/>
      <c r="AV8" s="347">
        <f>AQ8+AV7</f>
        <v>16</v>
      </c>
      <c r="AW8" s="347">
        <f>AR8+AW7</f>
        <v>30</v>
      </c>
      <c r="AX8" s="347">
        <f>AS8+AX7</f>
        <v>15</v>
      </c>
      <c r="AY8" s="348">
        <f>AY7/F8</f>
        <v>1.009090909090909</v>
      </c>
      <c r="AZ8" s="347"/>
      <c r="BA8" s="347">
        <f>AV8+BA7</f>
        <v>16</v>
      </c>
      <c r="BB8" s="347">
        <f>AW8+BB7</f>
        <v>32</v>
      </c>
      <c r="BC8" s="347">
        <f>AX8+BC7</f>
        <v>16</v>
      </c>
      <c r="BD8" s="348">
        <f>BD7/F8</f>
        <v>1.0363636363636364</v>
      </c>
      <c r="BE8" s="347"/>
      <c r="BF8" s="347">
        <f>BA8+BF7</f>
        <v>16</v>
      </c>
      <c r="BG8" s="347">
        <f>BB8+BG7</f>
        <v>32</v>
      </c>
      <c r="BH8" s="347">
        <f>BC8+BH7</f>
        <v>16</v>
      </c>
      <c r="BI8" s="348">
        <f>BI7/F8</f>
        <v>1.0363636363636364</v>
      </c>
      <c r="BJ8" s="347"/>
      <c r="BK8" s="347">
        <f>BF8+BK7</f>
        <v>16</v>
      </c>
      <c r="BL8" s="347">
        <f>BG8+BL7</f>
        <v>32</v>
      </c>
      <c r="BM8" s="347">
        <f>BH8+BM7</f>
        <v>16</v>
      </c>
      <c r="BN8" s="348">
        <f>BN7/F8</f>
        <v>1.0363636363636364</v>
      </c>
      <c r="BO8" s="347"/>
      <c r="BP8" s="347">
        <f>BK8+BP7</f>
        <v>16</v>
      </c>
      <c r="BQ8" s="347">
        <f>BL8+BQ7</f>
        <v>32</v>
      </c>
      <c r="BR8" s="347">
        <f>BM8+BR7</f>
        <v>16</v>
      </c>
      <c r="BS8" s="348">
        <f>BS7/F8</f>
        <v>1.0363636363636364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9"/>
  <sheetViews>
    <sheetView zoomScale="150" zoomScaleNormal="150" workbookViewId="0">
      <pane xSplit="12" ySplit="2" topLeftCell="AG72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86" sqref="A86:XFD86"/>
    </sheetView>
  </sheetViews>
  <sheetFormatPr defaultColWidth="8.85546875" defaultRowHeight="15" x14ac:dyDescent="0.25"/>
  <cols>
    <col min="1" max="1" width="16.42578125" bestFit="1" customWidth="1"/>
    <col min="2" max="2" width="20.5703125" customWidth="1"/>
    <col min="3" max="3" width="5.5703125" customWidth="1"/>
    <col min="4" max="4" width="6" customWidth="1"/>
    <col min="5" max="5" width="5.42578125" customWidth="1"/>
    <col min="6" max="6" width="5.140625" bestFit="1" customWidth="1"/>
    <col min="7" max="7" width="8.28515625" bestFit="1" customWidth="1"/>
    <col min="8" max="8" width="5.140625" style="131" customWidth="1"/>
    <col min="9" max="9" width="8" style="131" customWidth="1"/>
    <col min="10" max="10" width="5" style="131" customWidth="1"/>
    <col min="11" max="11" width="6.140625" style="33" bestFit="1" customWidth="1"/>
    <col min="12" max="12" width="8.28515625" style="33" bestFit="1" customWidth="1"/>
    <col min="13" max="15" width="3" customWidth="1"/>
    <col min="16" max="16" width="7.140625" style="33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3" width="3" customWidth="1"/>
    <col min="34" max="34" width="4.28515625" customWidth="1"/>
    <col min="35" max="35" width="3" customWidth="1"/>
    <col min="36" max="36" width="7.140625" customWidth="1"/>
    <col min="37" max="40" width="3" customWidth="1"/>
    <col min="41" max="41" width="8" customWidth="1"/>
    <col min="42" max="43" width="3" customWidth="1"/>
    <col min="44" max="44" width="3.85546875" customWidth="1"/>
    <col min="45" max="45" width="3" customWidth="1"/>
    <col min="46" max="46" width="8" customWidth="1"/>
    <col min="47" max="47" width="3" customWidth="1"/>
    <col min="48" max="48" width="2.7109375" customWidth="1"/>
    <col min="49" max="49" width="3.85546875" customWidth="1"/>
    <col min="50" max="50" width="3" customWidth="1"/>
    <col min="51" max="51" width="8" customWidth="1"/>
    <col min="52" max="53" width="3" customWidth="1"/>
    <col min="54" max="54" width="3.85546875" customWidth="1"/>
    <col min="55" max="55" width="3" customWidth="1"/>
    <col min="56" max="56" width="8" customWidth="1"/>
    <col min="57" max="58" width="3" customWidth="1"/>
    <col min="59" max="59" width="4.140625" customWidth="1"/>
    <col min="60" max="60" width="3" customWidth="1"/>
    <col min="61" max="61" width="8" customWidth="1"/>
    <col min="62" max="63" width="3" customWidth="1"/>
    <col min="64" max="64" width="4.28515625" customWidth="1"/>
    <col min="65" max="65" width="3" customWidth="1"/>
    <col min="66" max="66" width="8" customWidth="1"/>
    <col min="67" max="68" width="3" customWidth="1"/>
    <col min="69" max="69" width="4.5703125" customWidth="1"/>
    <col min="70" max="70" width="3" customWidth="1"/>
    <col min="71" max="71" width="8" customWidth="1"/>
  </cols>
  <sheetData>
    <row r="1" spans="1:71" x14ac:dyDescent="0.25">
      <c r="A1" s="48"/>
      <c r="B1" s="48"/>
      <c r="C1" s="48"/>
      <c r="D1" s="48"/>
      <c r="E1" s="48"/>
      <c r="F1" s="48"/>
      <c r="G1" s="48"/>
      <c r="H1" s="126"/>
      <c r="I1" s="126"/>
      <c r="J1" s="126"/>
      <c r="K1" s="63"/>
      <c r="L1" s="63"/>
      <c r="M1" s="389" t="s">
        <v>375</v>
      </c>
      <c r="N1" s="390"/>
      <c r="O1" s="390"/>
      <c r="P1" s="391"/>
      <c r="Q1" s="389" t="s">
        <v>138</v>
      </c>
      <c r="R1" s="390"/>
      <c r="S1" s="390"/>
      <c r="T1" s="390"/>
      <c r="U1" s="391"/>
      <c r="V1" s="389" t="s">
        <v>321</v>
      </c>
      <c r="W1" s="390"/>
      <c r="X1" s="390"/>
      <c r="Y1" s="390"/>
      <c r="Z1" s="391"/>
      <c r="AA1" s="389" t="s">
        <v>155</v>
      </c>
      <c r="AB1" s="390"/>
      <c r="AC1" s="390"/>
      <c r="AD1" s="390"/>
      <c r="AE1" s="391"/>
      <c r="AF1" s="389" t="s">
        <v>156</v>
      </c>
      <c r="AG1" s="390"/>
      <c r="AH1" s="390"/>
      <c r="AI1" s="390"/>
      <c r="AJ1" s="391"/>
      <c r="AK1" s="389" t="s">
        <v>78</v>
      </c>
      <c r="AL1" s="390"/>
      <c r="AM1" s="390"/>
      <c r="AN1" s="390"/>
      <c r="AO1" s="391"/>
      <c r="AP1" s="389" t="s">
        <v>79</v>
      </c>
      <c r="AQ1" s="390"/>
      <c r="AR1" s="390"/>
      <c r="AS1" s="390"/>
      <c r="AT1" s="391"/>
      <c r="AU1" s="389" t="s">
        <v>53</v>
      </c>
      <c r="AV1" s="390"/>
      <c r="AW1" s="390"/>
      <c r="AX1" s="390"/>
      <c r="AY1" s="391"/>
      <c r="AZ1" s="389" t="s">
        <v>54</v>
      </c>
      <c r="BA1" s="390"/>
      <c r="BB1" s="390"/>
      <c r="BC1" s="390"/>
      <c r="BD1" s="391"/>
      <c r="BE1" s="389" t="s">
        <v>48</v>
      </c>
      <c r="BF1" s="390"/>
      <c r="BG1" s="390"/>
      <c r="BH1" s="390"/>
      <c r="BI1" s="391"/>
      <c r="BJ1" s="389" t="s">
        <v>243</v>
      </c>
      <c r="BK1" s="390"/>
      <c r="BL1" s="390"/>
      <c r="BM1" s="390"/>
      <c r="BN1" s="391"/>
      <c r="BO1" s="389" t="s">
        <v>350</v>
      </c>
      <c r="BP1" s="390"/>
      <c r="BQ1" s="390"/>
      <c r="BR1" s="390"/>
      <c r="BS1" s="391"/>
    </row>
    <row r="2" spans="1:71" ht="30.75" customHeight="1" thickBot="1" x14ac:dyDescent="0.3">
      <c r="A2" s="8" t="s">
        <v>57</v>
      </c>
      <c r="B2" s="8" t="s">
        <v>10</v>
      </c>
      <c r="C2" s="8" t="s">
        <v>66</v>
      </c>
      <c r="D2" s="8" t="s">
        <v>67</v>
      </c>
      <c r="E2" s="124" t="s">
        <v>402</v>
      </c>
      <c r="F2" s="10" t="s">
        <v>178</v>
      </c>
      <c r="G2" s="10" t="s">
        <v>158</v>
      </c>
      <c r="H2" s="127" t="s">
        <v>401</v>
      </c>
      <c r="I2" s="127" t="s">
        <v>400</v>
      </c>
      <c r="J2" s="127" t="s">
        <v>159</v>
      </c>
      <c r="K2" s="64" t="s">
        <v>294</v>
      </c>
      <c r="L2" s="64" t="s">
        <v>191</v>
      </c>
      <c r="M2" s="9" t="s">
        <v>220</v>
      </c>
      <c r="N2" s="9" t="s">
        <v>221</v>
      </c>
      <c r="O2" s="9" t="s">
        <v>121</v>
      </c>
      <c r="P2" s="10" t="s">
        <v>122</v>
      </c>
      <c r="Q2" s="9" t="s">
        <v>123</v>
      </c>
      <c r="R2" s="9" t="s">
        <v>220</v>
      </c>
      <c r="S2" s="9" t="s">
        <v>221</v>
      </c>
      <c r="T2" s="9" t="s">
        <v>121</v>
      </c>
      <c r="U2" s="9" t="s">
        <v>122</v>
      </c>
      <c r="V2" s="9" t="s">
        <v>123</v>
      </c>
      <c r="W2" s="9" t="s">
        <v>220</v>
      </c>
      <c r="X2" s="9" t="s">
        <v>221</v>
      </c>
      <c r="Y2" s="9" t="s">
        <v>121</v>
      </c>
      <c r="Z2" s="9" t="s">
        <v>122</v>
      </c>
      <c r="AA2" s="9" t="s">
        <v>123</v>
      </c>
      <c r="AB2" s="9" t="s">
        <v>220</v>
      </c>
      <c r="AC2" s="9" t="s">
        <v>221</v>
      </c>
      <c r="AD2" s="9" t="s">
        <v>121</v>
      </c>
      <c r="AE2" s="9" t="s">
        <v>122</v>
      </c>
      <c r="AF2" s="9" t="s">
        <v>123</v>
      </c>
      <c r="AG2" s="9" t="s">
        <v>220</v>
      </c>
      <c r="AH2" s="9" t="s">
        <v>221</v>
      </c>
      <c r="AI2" s="9" t="s">
        <v>121</v>
      </c>
      <c r="AJ2" s="9" t="s">
        <v>122</v>
      </c>
      <c r="AK2" s="9" t="s">
        <v>123</v>
      </c>
      <c r="AL2" s="9" t="s">
        <v>220</v>
      </c>
      <c r="AM2" s="9" t="s">
        <v>221</v>
      </c>
      <c r="AN2" s="9" t="s">
        <v>121</v>
      </c>
      <c r="AO2" s="9"/>
      <c r="AP2" s="9" t="s">
        <v>123</v>
      </c>
      <c r="AQ2" s="9" t="s">
        <v>220</v>
      </c>
      <c r="AR2" s="9" t="s">
        <v>221</v>
      </c>
      <c r="AS2" s="9" t="s">
        <v>121</v>
      </c>
      <c r="AT2" s="9" t="s">
        <v>122</v>
      </c>
      <c r="AU2" s="9" t="s">
        <v>123</v>
      </c>
      <c r="AV2" s="9" t="s">
        <v>220</v>
      </c>
      <c r="AW2" s="9" t="s">
        <v>221</v>
      </c>
      <c r="AX2" s="9" t="s">
        <v>121</v>
      </c>
      <c r="AY2" s="9" t="s">
        <v>122</v>
      </c>
      <c r="AZ2" s="9" t="s">
        <v>123</v>
      </c>
      <c r="BA2" s="9" t="s">
        <v>220</v>
      </c>
      <c r="BB2" s="9" t="s">
        <v>221</v>
      </c>
      <c r="BC2" s="9" t="s">
        <v>121</v>
      </c>
      <c r="BD2" s="9" t="s">
        <v>122</v>
      </c>
      <c r="BE2" s="9" t="s">
        <v>123</v>
      </c>
      <c r="BF2" s="9" t="s">
        <v>220</v>
      </c>
      <c r="BG2" s="9" t="s">
        <v>221</v>
      </c>
      <c r="BH2" s="9" t="s">
        <v>121</v>
      </c>
      <c r="BI2" s="9" t="s">
        <v>122</v>
      </c>
      <c r="BJ2" s="9" t="s">
        <v>123</v>
      </c>
      <c r="BK2" s="9" t="s">
        <v>220</v>
      </c>
      <c r="BL2" s="9" t="s">
        <v>221</v>
      </c>
      <c r="BM2" s="9" t="s">
        <v>121</v>
      </c>
      <c r="BN2" s="9" t="s">
        <v>122</v>
      </c>
      <c r="BO2" s="9" t="s">
        <v>123</v>
      </c>
      <c r="BP2" s="9" t="s">
        <v>220</v>
      </c>
      <c r="BQ2" s="9" t="s">
        <v>221</v>
      </c>
      <c r="BR2" s="9" t="s">
        <v>121</v>
      </c>
      <c r="BS2" s="9" t="s">
        <v>122</v>
      </c>
    </row>
    <row r="3" spans="1:71" s="33" customFormat="1" x14ac:dyDescent="0.25">
      <c r="A3" s="31" t="s">
        <v>328</v>
      </c>
      <c r="B3" s="3" t="s">
        <v>124</v>
      </c>
      <c r="C3" s="3"/>
      <c r="D3" s="3"/>
      <c r="E3" s="25">
        <v>58</v>
      </c>
      <c r="F3" s="71">
        <f>IF(B3="MAL",E3,IF(E3&gt;=11,E3+variables!$B$1,11))</f>
        <v>58</v>
      </c>
      <c r="G3" s="32">
        <f>BS3/F3</f>
        <v>1</v>
      </c>
      <c r="H3" s="119">
        <v>49</v>
      </c>
      <c r="I3" s="119">
        <f>+H3+J3</f>
        <v>49</v>
      </c>
      <c r="J3" s="133"/>
      <c r="K3" s="13">
        <v>2019</v>
      </c>
      <c r="L3" s="13">
        <v>2019</v>
      </c>
      <c r="M3" s="13"/>
      <c r="N3" s="13">
        <v>9</v>
      </c>
      <c r="O3" s="13"/>
      <c r="P3" s="119">
        <f>+H3+M3+N3+O3</f>
        <v>58</v>
      </c>
      <c r="Q3" s="13"/>
      <c r="R3" s="13"/>
      <c r="S3" s="13"/>
      <c r="T3" s="13"/>
      <c r="U3" s="3">
        <f t="shared" ref="U3:U12" si="0">SUM(P3:T3)</f>
        <v>58</v>
      </c>
      <c r="V3" s="13"/>
      <c r="W3" s="13"/>
      <c r="X3" s="13"/>
      <c r="Y3" s="13"/>
      <c r="Z3" s="3">
        <f t="shared" ref="Z3:Z12" si="1">SUM(U3:Y3)</f>
        <v>58</v>
      </c>
      <c r="AA3" s="13"/>
      <c r="AB3" s="13"/>
      <c r="AC3" s="13"/>
      <c r="AD3" s="13"/>
      <c r="AE3" s="3">
        <f t="shared" ref="AE3:AE12" si="2">SUM(Z3:AD3)</f>
        <v>58</v>
      </c>
      <c r="AF3" s="13"/>
      <c r="AG3" s="13"/>
      <c r="AH3" s="13"/>
      <c r="AI3" s="13"/>
      <c r="AJ3" s="3">
        <f t="shared" ref="AJ3:AJ12" si="3">SUM(AE3:AI3)</f>
        <v>58</v>
      </c>
      <c r="AK3" s="13"/>
      <c r="AL3" s="13"/>
      <c r="AM3" s="13"/>
      <c r="AN3" s="13"/>
      <c r="AO3" s="3">
        <f t="shared" ref="AO3:AO12" si="4">SUM(AJ3:AN3)</f>
        <v>58</v>
      </c>
      <c r="AP3" s="13"/>
      <c r="AQ3" s="13"/>
      <c r="AR3" s="13"/>
      <c r="AS3" s="13"/>
      <c r="AT3" s="3">
        <f t="shared" ref="AT3:AT12" si="5">SUM(AO3:AS3)</f>
        <v>58</v>
      </c>
      <c r="AU3" s="13"/>
      <c r="AV3" s="13"/>
      <c r="AW3" s="13"/>
      <c r="AX3" s="13"/>
      <c r="AY3" s="3">
        <f t="shared" ref="AY3:AY12" si="6">SUM(AT3:AX3)</f>
        <v>58</v>
      </c>
      <c r="AZ3" s="13"/>
      <c r="BA3" s="13"/>
      <c r="BB3" s="13"/>
      <c r="BC3" s="13"/>
      <c r="BD3" s="3">
        <f t="shared" ref="BD3:BD12" si="7">SUM(AY3:BC3)</f>
        <v>58</v>
      </c>
      <c r="BE3" s="13"/>
      <c r="BF3" s="13"/>
      <c r="BG3" s="13"/>
      <c r="BH3" s="13"/>
      <c r="BI3" s="3">
        <f t="shared" ref="BI3:BI12" si="8">SUM(BD3:BH3)</f>
        <v>58</v>
      </c>
      <c r="BJ3" s="13"/>
      <c r="BK3" s="13"/>
      <c r="BL3" s="13"/>
      <c r="BM3" s="13"/>
      <c r="BN3" s="3">
        <f t="shared" ref="BN3:BN12" si="9">SUM(BI3:BM3)</f>
        <v>58</v>
      </c>
      <c r="BO3" s="13"/>
      <c r="BP3" s="13"/>
      <c r="BQ3" s="13"/>
      <c r="BR3" s="13"/>
      <c r="BS3" s="3">
        <f t="shared" ref="BS3:BS10" si="10">SUM(BN3:BR3)</f>
        <v>58</v>
      </c>
    </row>
    <row r="4" spans="1:71" s="163" customFormat="1" x14ac:dyDescent="0.25">
      <c r="A4" s="193"/>
      <c r="B4" s="159" t="s">
        <v>425</v>
      </c>
      <c r="C4" s="198">
        <v>1</v>
      </c>
      <c r="D4" s="159"/>
      <c r="E4" s="204">
        <v>31</v>
      </c>
      <c r="F4" s="203">
        <f>IF(B4="MAL",E4,IF(E4&gt;=11,E4+variables!$B$1,11))</f>
        <v>32</v>
      </c>
      <c r="G4" s="160">
        <f t="shared" ref="G4:G12" si="11">$BS4/F4</f>
        <v>0.90625</v>
      </c>
      <c r="H4" s="161">
        <v>9</v>
      </c>
      <c r="I4" s="161">
        <f t="shared" ref="I4:I12" si="12">+H4+J4</f>
        <v>9</v>
      </c>
      <c r="J4" s="169"/>
      <c r="K4" s="162">
        <v>2019</v>
      </c>
      <c r="L4" s="13">
        <v>2019</v>
      </c>
      <c r="M4" s="162"/>
      <c r="N4" s="162"/>
      <c r="O4" s="162"/>
      <c r="P4" s="161">
        <f>SUM(M4:O4)+H4</f>
        <v>9</v>
      </c>
      <c r="Q4" s="162"/>
      <c r="R4" s="162"/>
      <c r="S4" s="162"/>
      <c r="T4" s="162"/>
      <c r="U4" s="159">
        <f t="shared" si="0"/>
        <v>9</v>
      </c>
      <c r="V4" s="162"/>
      <c r="W4" s="162"/>
      <c r="X4" s="162"/>
      <c r="Y4" s="162"/>
      <c r="Z4" s="159">
        <f t="shared" si="1"/>
        <v>9</v>
      </c>
      <c r="AA4" s="162"/>
      <c r="AB4" s="162"/>
      <c r="AC4" s="162"/>
      <c r="AD4" s="162"/>
      <c r="AE4" s="159">
        <f t="shared" si="2"/>
        <v>9</v>
      </c>
      <c r="AF4" s="162"/>
      <c r="AG4" s="162"/>
      <c r="AH4" s="162"/>
      <c r="AI4" s="162"/>
      <c r="AJ4" s="159">
        <f t="shared" si="3"/>
        <v>9</v>
      </c>
      <c r="AK4" s="162"/>
      <c r="AL4" s="162"/>
      <c r="AM4" s="162"/>
      <c r="AN4" s="162"/>
      <c r="AO4" s="159">
        <f t="shared" si="4"/>
        <v>9</v>
      </c>
      <c r="AP4" s="162"/>
      <c r="AQ4" s="162"/>
      <c r="AR4" s="162"/>
      <c r="AS4" s="162"/>
      <c r="AT4" s="159">
        <f t="shared" si="5"/>
        <v>9</v>
      </c>
      <c r="AU4" s="162"/>
      <c r="AV4" s="162"/>
      <c r="AW4" s="162">
        <v>19</v>
      </c>
      <c r="AX4" s="162"/>
      <c r="AY4" s="159">
        <f t="shared" si="6"/>
        <v>28</v>
      </c>
      <c r="AZ4" s="162"/>
      <c r="BA4" s="162">
        <v>1</v>
      </c>
      <c r="BB4" s="162"/>
      <c r="BC4" s="162"/>
      <c r="BD4" s="159">
        <f t="shared" si="7"/>
        <v>29</v>
      </c>
      <c r="BE4" s="162"/>
      <c r="BF4" s="162"/>
      <c r="BG4" s="162"/>
      <c r="BH4" s="162"/>
      <c r="BI4" s="159">
        <f t="shared" si="8"/>
        <v>29</v>
      </c>
      <c r="BJ4" s="162"/>
      <c r="BK4" s="162"/>
      <c r="BL4" s="162"/>
      <c r="BM4" s="162"/>
      <c r="BN4" s="159">
        <f t="shared" si="9"/>
        <v>29</v>
      </c>
      <c r="BO4" s="162"/>
      <c r="BP4" s="162"/>
      <c r="BQ4" s="162"/>
      <c r="BR4" s="162"/>
      <c r="BS4" s="159">
        <f t="shared" si="10"/>
        <v>29</v>
      </c>
    </row>
    <row r="5" spans="1:71" s="163" customFormat="1" x14ac:dyDescent="0.25">
      <c r="A5" s="193"/>
      <c r="B5" s="159" t="s">
        <v>282</v>
      </c>
      <c r="C5" s="198">
        <v>3</v>
      </c>
      <c r="D5" s="198">
        <v>160</v>
      </c>
      <c r="E5" s="204">
        <v>87</v>
      </c>
      <c r="F5" s="203">
        <f>IF(B5="MAL",E5,IF(E5&gt;=11,E5+variables!$B$1,11))</f>
        <v>88</v>
      </c>
      <c r="G5" s="160">
        <f t="shared" si="11"/>
        <v>0.98863636363636365</v>
      </c>
      <c r="H5" s="161">
        <v>51</v>
      </c>
      <c r="I5" s="161">
        <f t="shared" si="12"/>
        <v>53</v>
      </c>
      <c r="J5" s="169">
        <v>2</v>
      </c>
      <c r="K5" s="162">
        <v>2019</v>
      </c>
      <c r="L5" s="13">
        <v>2019</v>
      </c>
      <c r="M5" s="162"/>
      <c r="N5" s="162">
        <v>36</v>
      </c>
      <c r="O5" s="162"/>
      <c r="P5" s="161">
        <f>SUM(M5:O5)+H5</f>
        <v>87</v>
      </c>
      <c r="Q5" s="162"/>
      <c r="R5" s="162"/>
      <c r="S5" s="162"/>
      <c r="T5" s="162"/>
      <c r="U5" s="159">
        <f t="shared" si="0"/>
        <v>87</v>
      </c>
      <c r="V5" s="162"/>
      <c r="W5" s="162"/>
      <c r="X5" s="162"/>
      <c r="Y5" s="162"/>
      <c r="Z5" s="159">
        <f t="shared" si="1"/>
        <v>87</v>
      </c>
      <c r="AA5" s="162"/>
      <c r="AB5" s="162"/>
      <c r="AC5" s="162"/>
      <c r="AD5" s="162"/>
      <c r="AE5" s="159">
        <f t="shared" si="2"/>
        <v>87</v>
      </c>
      <c r="AF5" s="162"/>
      <c r="AG5" s="162"/>
      <c r="AH5" s="162"/>
      <c r="AI5" s="162"/>
      <c r="AJ5" s="159">
        <f t="shared" si="3"/>
        <v>87</v>
      </c>
      <c r="AK5" s="162"/>
      <c r="AL5" s="162"/>
      <c r="AM5" s="162"/>
      <c r="AN5" s="162"/>
      <c r="AO5" s="159">
        <f t="shared" si="4"/>
        <v>87</v>
      </c>
      <c r="AP5" s="162"/>
      <c r="AQ5" s="162"/>
      <c r="AR5" s="162"/>
      <c r="AS5" s="162"/>
      <c r="AT5" s="159">
        <f t="shared" si="5"/>
        <v>87</v>
      </c>
      <c r="AU5" s="162"/>
      <c r="AV5" s="162"/>
      <c r="AW5" s="162"/>
      <c r="AX5" s="162"/>
      <c r="AY5" s="159">
        <f t="shared" si="6"/>
        <v>87</v>
      </c>
      <c r="AZ5" s="162"/>
      <c r="BA5" s="162"/>
      <c r="BB5" s="162"/>
      <c r="BC5" s="162"/>
      <c r="BD5" s="159">
        <f t="shared" si="7"/>
        <v>87</v>
      </c>
      <c r="BE5" s="162"/>
      <c r="BF5" s="162"/>
      <c r="BG5" s="162"/>
      <c r="BH5" s="162"/>
      <c r="BI5" s="159">
        <f t="shared" si="8"/>
        <v>87</v>
      </c>
      <c r="BJ5" s="162"/>
      <c r="BK5" s="162"/>
      <c r="BL5" s="162"/>
      <c r="BM5" s="162"/>
      <c r="BN5" s="159">
        <f t="shared" si="9"/>
        <v>87</v>
      </c>
      <c r="BO5" s="162"/>
      <c r="BP5" s="162"/>
      <c r="BQ5" s="162"/>
      <c r="BR5" s="162"/>
      <c r="BS5" s="159">
        <f t="shared" si="10"/>
        <v>87</v>
      </c>
    </row>
    <row r="6" spans="1:71" s="351" customFormat="1" x14ac:dyDescent="0.25">
      <c r="A6" s="365"/>
      <c r="B6" s="347" t="s">
        <v>379</v>
      </c>
      <c r="C6" s="363">
        <v>4</v>
      </c>
      <c r="D6" s="363">
        <v>2621</v>
      </c>
      <c r="E6" s="367">
        <v>24</v>
      </c>
      <c r="F6" s="369">
        <f>IF(B6="MAL",E6,IF(E6&gt;=11,E6+variables!$B$1,11))</f>
        <v>25</v>
      </c>
      <c r="G6" s="348">
        <f t="shared" si="11"/>
        <v>1</v>
      </c>
      <c r="H6" s="349">
        <v>17</v>
      </c>
      <c r="I6" s="349">
        <f t="shared" si="12"/>
        <v>19</v>
      </c>
      <c r="J6" s="357">
        <v>2</v>
      </c>
      <c r="K6" s="350">
        <v>2019</v>
      </c>
      <c r="L6" s="350">
        <v>2019</v>
      </c>
      <c r="M6" s="350"/>
      <c r="N6" s="350"/>
      <c r="O6" s="350"/>
      <c r="P6" s="349">
        <f t="shared" ref="P6:P12" si="13">SUM(M6:O6)+H6</f>
        <v>17</v>
      </c>
      <c r="Q6" s="350"/>
      <c r="R6" s="350"/>
      <c r="S6" s="350"/>
      <c r="T6" s="350"/>
      <c r="U6" s="347">
        <f t="shared" si="0"/>
        <v>17</v>
      </c>
      <c r="V6" s="350">
        <v>1</v>
      </c>
      <c r="W6" s="350"/>
      <c r="X6" s="350">
        <v>2</v>
      </c>
      <c r="Y6" s="350"/>
      <c r="Z6" s="347">
        <f t="shared" si="1"/>
        <v>20</v>
      </c>
      <c r="AA6" s="350"/>
      <c r="AB6" s="350"/>
      <c r="AC6" s="350"/>
      <c r="AD6" s="350"/>
      <c r="AE6" s="347">
        <f t="shared" si="2"/>
        <v>20</v>
      </c>
      <c r="AF6" s="350"/>
      <c r="AG6" s="350"/>
      <c r="AH6" s="350"/>
      <c r="AI6" s="350"/>
      <c r="AJ6" s="347">
        <f t="shared" si="3"/>
        <v>20</v>
      </c>
      <c r="AK6" s="350">
        <v>1</v>
      </c>
      <c r="AL6" s="350"/>
      <c r="AM6" s="350">
        <v>2</v>
      </c>
      <c r="AN6" s="350"/>
      <c r="AO6" s="347">
        <f t="shared" si="4"/>
        <v>23</v>
      </c>
      <c r="AP6" s="350"/>
      <c r="AQ6" s="350"/>
      <c r="AR6" s="350"/>
      <c r="AS6" s="350"/>
      <c r="AT6" s="347">
        <f t="shared" si="5"/>
        <v>23</v>
      </c>
      <c r="AU6" s="350"/>
      <c r="AV6" s="350"/>
      <c r="AW6" s="350">
        <v>2</v>
      </c>
      <c r="AX6" s="350"/>
      <c r="AY6" s="347">
        <f t="shared" si="6"/>
        <v>25</v>
      </c>
      <c r="AZ6" s="350"/>
      <c r="BA6" s="350"/>
      <c r="BB6" s="350"/>
      <c r="BC6" s="350"/>
      <c r="BD6" s="347">
        <f t="shared" si="7"/>
        <v>25</v>
      </c>
      <c r="BE6" s="350"/>
      <c r="BF6" s="350"/>
      <c r="BG6" s="350"/>
      <c r="BH6" s="350"/>
      <c r="BI6" s="347">
        <f t="shared" si="8"/>
        <v>25</v>
      </c>
      <c r="BJ6" s="350"/>
      <c r="BK6" s="350"/>
      <c r="BL6" s="350"/>
      <c r="BM6" s="350"/>
      <c r="BN6" s="347">
        <f t="shared" si="9"/>
        <v>25</v>
      </c>
      <c r="BO6" s="350"/>
      <c r="BP6" s="350"/>
      <c r="BQ6" s="350"/>
      <c r="BR6" s="350"/>
      <c r="BS6" s="347">
        <f t="shared" si="10"/>
        <v>25</v>
      </c>
    </row>
    <row r="7" spans="1:71" s="247" customFormat="1" x14ac:dyDescent="0.25">
      <c r="A7" s="297"/>
      <c r="B7" s="240" t="s">
        <v>455</v>
      </c>
      <c r="C7" s="298">
        <v>6</v>
      </c>
      <c r="D7" s="298"/>
      <c r="E7" s="300"/>
      <c r="F7" s="309"/>
      <c r="G7" s="243"/>
      <c r="H7" s="244"/>
      <c r="I7" s="244"/>
      <c r="J7" s="245"/>
      <c r="K7" s="246">
        <v>2021</v>
      </c>
      <c r="L7" s="246"/>
      <c r="M7" s="246"/>
      <c r="N7" s="246"/>
      <c r="O7" s="246"/>
      <c r="P7" s="244"/>
      <c r="Q7" s="246"/>
      <c r="R7" s="246"/>
      <c r="S7" s="246"/>
      <c r="T7" s="246"/>
      <c r="U7" s="240"/>
      <c r="V7" s="246"/>
      <c r="W7" s="246"/>
      <c r="X7" s="246"/>
      <c r="Y7" s="246"/>
      <c r="Z7" s="240"/>
      <c r="AA7" s="246"/>
      <c r="AB7" s="246"/>
      <c r="AC7" s="246"/>
      <c r="AD7" s="246"/>
      <c r="AE7" s="240"/>
      <c r="AF7" s="246"/>
      <c r="AG7" s="246"/>
      <c r="AH7" s="246"/>
      <c r="AI7" s="246"/>
      <c r="AJ7" s="240"/>
      <c r="AK7" s="246"/>
      <c r="AL7" s="246"/>
      <c r="AM7" s="246"/>
      <c r="AN7" s="246"/>
      <c r="AO7" s="240"/>
      <c r="AP7" s="246"/>
      <c r="AQ7" s="246"/>
      <c r="AR7" s="246"/>
      <c r="AS7" s="246"/>
      <c r="AT7" s="240"/>
      <c r="AU7" s="246"/>
      <c r="AV7" s="246"/>
      <c r="AW7" s="246"/>
      <c r="AX7" s="246"/>
      <c r="AY7" s="240"/>
      <c r="AZ7" s="246"/>
      <c r="BA7" s="246">
        <v>17</v>
      </c>
      <c r="BB7" s="246"/>
      <c r="BC7" s="246">
        <v>2</v>
      </c>
      <c r="BD7" s="240">
        <f t="shared" si="7"/>
        <v>19</v>
      </c>
      <c r="BE7" s="246"/>
      <c r="BF7" s="246"/>
      <c r="BG7" s="246"/>
      <c r="BH7" s="246"/>
      <c r="BI7" s="159">
        <f t="shared" si="8"/>
        <v>19</v>
      </c>
      <c r="BJ7" s="246"/>
      <c r="BK7" s="246"/>
      <c r="BL7" s="246"/>
      <c r="BM7" s="246"/>
      <c r="BN7" s="159">
        <f t="shared" si="9"/>
        <v>19</v>
      </c>
      <c r="BO7" s="246"/>
      <c r="BP7" s="246"/>
      <c r="BQ7" s="246"/>
      <c r="BR7" s="246"/>
      <c r="BS7" s="159">
        <f t="shared" si="10"/>
        <v>19</v>
      </c>
    </row>
    <row r="8" spans="1:71" s="163" customFormat="1" x14ac:dyDescent="0.25">
      <c r="A8" s="193"/>
      <c r="B8" s="159" t="s">
        <v>32</v>
      </c>
      <c r="C8" s="198">
        <v>10</v>
      </c>
      <c r="D8" s="198">
        <v>6054</v>
      </c>
      <c r="E8" s="204">
        <v>24</v>
      </c>
      <c r="F8" s="203">
        <f>IF(B8="MAL",E8,IF(E8&gt;=11,E8+variables!$B$1,11))</f>
        <v>25</v>
      </c>
      <c r="G8" s="160">
        <f t="shared" si="11"/>
        <v>0.76</v>
      </c>
      <c r="H8" s="161">
        <v>11</v>
      </c>
      <c r="I8" s="161">
        <f t="shared" si="12"/>
        <v>11</v>
      </c>
      <c r="J8" s="169"/>
      <c r="K8" s="162">
        <v>2019</v>
      </c>
      <c r="L8" s="13">
        <v>2019</v>
      </c>
      <c r="M8" s="162"/>
      <c r="N8" s="162"/>
      <c r="O8" s="162"/>
      <c r="P8" s="161">
        <f t="shared" si="13"/>
        <v>11</v>
      </c>
      <c r="Q8" s="162"/>
      <c r="R8" s="162"/>
      <c r="S8" s="162"/>
      <c r="T8" s="162"/>
      <c r="U8" s="159">
        <f t="shared" si="0"/>
        <v>11</v>
      </c>
      <c r="V8" s="162"/>
      <c r="W8" s="162"/>
      <c r="X8" s="162"/>
      <c r="Y8" s="162"/>
      <c r="Z8" s="159">
        <f t="shared" si="1"/>
        <v>11</v>
      </c>
      <c r="AA8" s="162"/>
      <c r="AB8" s="162"/>
      <c r="AC8" s="162"/>
      <c r="AD8" s="162"/>
      <c r="AE8" s="159">
        <f t="shared" si="2"/>
        <v>11</v>
      </c>
      <c r="AF8" s="162"/>
      <c r="AG8" s="162"/>
      <c r="AH8" s="162"/>
      <c r="AI8" s="162"/>
      <c r="AJ8" s="159">
        <f t="shared" si="3"/>
        <v>11</v>
      </c>
      <c r="AK8" s="162"/>
      <c r="AL8" s="162"/>
      <c r="AM8" s="162"/>
      <c r="AN8" s="162"/>
      <c r="AO8" s="159">
        <f t="shared" si="4"/>
        <v>11</v>
      </c>
      <c r="AP8" s="162"/>
      <c r="AQ8" s="162"/>
      <c r="AR8" s="162">
        <v>8</v>
      </c>
      <c r="AS8" s="162"/>
      <c r="AT8" s="159">
        <f t="shared" si="5"/>
        <v>19</v>
      </c>
      <c r="AU8" s="162"/>
      <c r="AV8" s="162"/>
      <c r="AW8" s="162"/>
      <c r="AX8" s="162"/>
      <c r="AY8" s="159">
        <f t="shared" si="6"/>
        <v>19</v>
      </c>
      <c r="AZ8" s="162"/>
      <c r="BA8" s="162"/>
      <c r="BB8" s="162"/>
      <c r="BC8" s="162"/>
      <c r="BD8" s="159">
        <f t="shared" si="7"/>
        <v>19</v>
      </c>
      <c r="BE8" s="162"/>
      <c r="BF8" s="162"/>
      <c r="BG8" s="162"/>
      <c r="BH8" s="162"/>
      <c r="BI8" s="159">
        <f t="shared" si="8"/>
        <v>19</v>
      </c>
      <c r="BJ8" s="162"/>
      <c r="BK8" s="162"/>
      <c r="BL8" s="162"/>
      <c r="BM8" s="162"/>
      <c r="BN8" s="159">
        <f t="shared" si="9"/>
        <v>19</v>
      </c>
      <c r="BO8" s="162"/>
      <c r="BP8" s="162"/>
      <c r="BQ8" s="162"/>
      <c r="BR8" s="162"/>
      <c r="BS8" s="159">
        <f t="shared" si="10"/>
        <v>19</v>
      </c>
    </row>
    <row r="9" spans="1:71" s="163" customFormat="1" x14ac:dyDescent="0.25">
      <c r="A9" s="193"/>
      <c r="B9" s="200" t="s">
        <v>342</v>
      </c>
      <c r="C9" s="198">
        <v>16</v>
      </c>
      <c r="D9" s="198">
        <v>8509</v>
      </c>
      <c r="E9" s="204">
        <v>16</v>
      </c>
      <c r="F9" s="203">
        <f>IF(B9="MAL",E9,IF(E9&gt;=11,E9+variables!$B$1,11))</f>
        <v>17</v>
      </c>
      <c r="G9" s="160">
        <f t="shared" si="11"/>
        <v>0.6470588235294118</v>
      </c>
      <c r="H9" s="161">
        <v>10</v>
      </c>
      <c r="I9" s="161">
        <f t="shared" si="12"/>
        <v>10</v>
      </c>
      <c r="J9" s="169"/>
      <c r="K9" s="162">
        <v>2019</v>
      </c>
      <c r="L9" s="13">
        <v>2019</v>
      </c>
      <c r="M9" s="162"/>
      <c r="N9" s="162"/>
      <c r="O9" s="162"/>
      <c r="P9" s="161">
        <f t="shared" si="13"/>
        <v>10</v>
      </c>
      <c r="Q9" s="162"/>
      <c r="R9" s="162"/>
      <c r="S9" s="162"/>
      <c r="T9" s="162">
        <v>1</v>
      </c>
      <c r="U9" s="159">
        <f t="shared" si="0"/>
        <v>11</v>
      </c>
      <c r="V9" s="162"/>
      <c r="W9" s="162"/>
      <c r="X9" s="162"/>
      <c r="Y9" s="162"/>
      <c r="Z9" s="159">
        <f t="shared" si="1"/>
        <v>11</v>
      </c>
      <c r="AA9" s="162"/>
      <c r="AB9" s="162"/>
      <c r="AC9" s="162"/>
      <c r="AD9" s="162"/>
      <c r="AE9" s="159">
        <f t="shared" si="2"/>
        <v>11</v>
      </c>
      <c r="AF9" s="162"/>
      <c r="AG9" s="162"/>
      <c r="AH9" s="162"/>
      <c r="AI9" s="162"/>
      <c r="AJ9" s="159">
        <f t="shared" si="3"/>
        <v>11</v>
      </c>
      <c r="AK9" s="162"/>
      <c r="AL9" s="162"/>
      <c r="AM9" s="162"/>
      <c r="AN9" s="162"/>
      <c r="AO9" s="159">
        <f t="shared" si="4"/>
        <v>11</v>
      </c>
      <c r="AP9" s="162"/>
      <c r="AQ9" s="162"/>
      <c r="AR9" s="162"/>
      <c r="AS9" s="162"/>
      <c r="AT9" s="159">
        <f t="shared" si="5"/>
        <v>11</v>
      </c>
      <c r="AU9" s="162"/>
      <c r="AV9" s="162"/>
      <c r="AW9" s="162"/>
      <c r="AX9" s="162"/>
      <c r="AY9" s="159">
        <f t="shared" si="6"/>
        <v>11</v>
      </c>
      <c r="AZ9" s="162"/>
      <c r="BA9" s="162"/>
      <c r="BB9" s="162"/>
      <c r="BC9" s="162"/>
      <c r="BD9" s="159">
        <f t="shared" si="7"/>
        <v>11</v>
      </c>
      <c r="BE9" s="162"/>
      <c r="BF9" s="162"/>
      <c r="BG9" s="162"/>
      <c r="BH9" s="162"/>
      <c r="BI9" s="159">
        <f t="shared" si="8"/>
        <v>11</v>
      </c>
      <c r="BJ9" s="162"/>
      <c r="BK9" s="162"/>
      <c r="BL9" s="162"/>
      <c r="BM9" s="162"/>
      <c r="BN9" s="159">
        <f t="shared" si="9"/>
        <v>11</v>
      </c>
      <c r="BO9" s="162"/>
      <c r="BP9" s="162"/>
      <c r="BQ9" s="162"/>
      <c r="BR9" s="162"/>
      <c r="BS9" s="159">
        <f t="shared" si="10"/>
        <v>11</v>
      </c>
    </row>
    <row r="10" spans="1:71" s="351" customFormat="1" x14ac:dyDescent="0.25">
      <c r="A10" s="365"/>
      <c r="B10" s="347" t="s">
        <v>228</v>
      </c>
      <c r="C10" s="363">
        <v>17</v>
      </c>
      <c r="D10" s="363">
        <v>8950</v>
      </c>
      <c r="E10" s="367">
        <v>50</v>
      </c>
      <c r="F10" s="369">
        <f>IF(B10="MAL",E10,IF(E10&gt;=11,E10+variables!$B$1,11))</f>
        <v>51</v>
      </c>
      <c r="G10" s="348">
        <f t="shared" si="11"/>
        <v>1</v>
      </c>
      <c r="H10" s="349">
        <v>27</v>
      </c>
      <c r="I10" s="349">
        <f t="shared" si="12"/>
        <v>32</v>
      </c>
      <c r="J10" s="357">
        <v>5</v>
      </c>
      <c r="K10" s="350">
        <v>2019</v>
      </c>
      <c r="L10" s="350">
        <v>2019</v>
      </c>
      <c r="M10" s="350"/>
      <c r="N10" s="350"/>
      <c r="O10" s="350"/>
      <c r="P10" s="349">
        <f t="shared" si="13"/>
        <v>27</v>
      </c>
      <c r="Q10" s="350"/>
      <c r="R10" s="350"/>
      <c r="S10" s="350"/>
      <c r="T10" s="350"/>
      <c r="U10" s="347">
        <f t="shared" si="0"/>
        <v>27</v>
      </c>
      <c r="V10" s="350"/>
      <c r="W10" s="350"/>
      <c r="X10" s="350"/>
      <c r="Y10" s="350"/>
      <c r="Z10" s="347">
        <f t="shared" si="1"/>
        <v>27</v>
      </c>
      <c r="AA10" s="350">
        <v>1</v>
      </c>
      <c r="AB10" s="350">
        <v>3</v>
      </c>
      <c r="AC10" s="350"/>
      <c r="AD10" s="350"/>
      <c r="AE10" s="347">
        <f t="shared" si="2"/>
        <v>31</v>
      </c>
      <c r="AF10" s="350">
        <v>2</v>
      </c>
      <c r="AG10" s="350"/>
      <c r="AH10" s="350">
        <v>8</v>
      </c>
      <c r="AI10" s="350"/>
      <c r="AJ10" s="347">
        <f t="shared" si="3"/>
        <v>41</v>
      </c>
      <c r="AK10" s="350"/>
      <c r="AL10" s="350"/>
      <c r="AM10" s="350">
        <v>3</v>
      </c>
      <c r="AN10" s="350"/>
      <c r="AO10" s="347">
        <f t="shared" si="4"/>
        <v>44</v>
      </c>
      <c r="AP10" s="350">
        <v>1</v>
      </c>
      <c r="AQ10" s="350"/>
      <c r="AR10" s="350">
        <v>6</v>
      </c>
      <c r="AS10" s="350"/>
      <c r="AT10" s="347">
        <f t="shared" si="5"/>
        <v>51</v>
      </c>
      <c r="AU10" s="350"/>
      <c r="AV10" s="350"/>
      <c r="AW10" s="350"/>
      <c r="AX10" s="350"/>
      <c r="AY10" s="347">
        <f t="shared" si="6"/>
        <v>51</v>
      </c>
      <c r="AZ10" s="350"/>
      <c r="BA10" s="350"/>
      <c r="BB10" s="350"/>
      <c r="BC10" s="350"/>
      <c r="BD10" s="347">
        <f t="shared" si="7"/>
        <v>51</v>
      </c>
      <c r="BE10" s="350"/>
      <c r="BF10" s="350"/>
      <c r="BG10" s="350"/>
      <c r="BH10" s="350"/>
      <c r="BI10" s="347">
        <f t="shared" si="8"/>
        <v>51</v>
      </c>
      <c r="BJ10" s="350"/>
      <c r="BK10" s="350"/>
      <c r="BL10" s="350"/>
      <c r="BM10" s="350"/>
      <c r="BN10" s="347">
        <f t="shared" si="9"/>
        <v>51</v>
      </c>
      <c r="BO10" s="350"/>
      <c r="BP10" s="350"/>
      <c r="BQ10" s="350"/>
      <c r="BR10" s="350"/>
      <c r="BS10" s="347">
        <f t="shared" si="10"/>
        <v>51</v>
      </c>
    </row>
    <row r="11" spans="1:71" s="33" customFormat="1" x14ac:dyDescent="0.25">
      <c r="A11" s="3"/>
      <c r="B11" s="3" t="s">
        <v>56</v>
      </c>
      <c r="C11" s="19">
        <v>25</v>
      </c>
      <c r="D11" s="19">
        <v>6506</v>
      </c>
      <c r="E11" s="25">
        <v>39</v>
      </c>
      <c r="F11" s="71">
        <f>IF(B11="MAL",E11,IF(E11&gt;=11,E11+variables!$B$1,11))</f>
        <v>40</v>
      </c>
      <c r="G11" s="32">
        <f t="shared" si="11"/>
        <v>0.9</v>
      </c>
      <c r="H11" s="119">
        <v>28</v>
      </c>
      <c r="I11" s="119">
        <f t="shared" si="12"/>
        <v>28</v>
      </c>
      <c r="J11" s="133"/>
      <c r="K11" s="13">
        <v>2019</v>
      </c>
      <c r="L11" s="13">
        <v>2019</v>
      </c>
      <c r="M11" s="13"/>
      <c r="N11" s="13"/>
      <c r="O11" s="13"/>
      <c r="P11" s="119">
        <f t="shared" si="13"/>
        <v>28</v>
      </c>
      <c r="Q11" s="13"/>
      <c r="R11" s="13"/>
      <c r="S11" s="13"/>
      <c r="T11" s="13"/>
      <c r="U11" s="3">
        <f t="shared" si="0"/>
        <v>28</v>
      </c>
      <c r="V11" s="13"/>
      <c r="W11" s="13"/>
      <c r="X11" s="13"/>
      <c r="Y11" s="13"/>
      <c r="Z11" s="3">
        <f t="shared" si="1"/>
        <v>28</v>
      </c>
      <c r="AA11" s="13"/>
      <c r="AB11" s="13"/>
      <c r="AC11" s="13"/>
      <c r="AD11" s="13"/>
      <c r="AE11" s="3">
        <f t="shared" si="2"/>
        <v>28</v>
      </c>
      <c r="AF11" s="13"/>
      <c r="AG11" s="13"/>
      <c r="AH11" s="13"/>
      <c r="AI11" s="13"/>
      <c r="AJ11" s="3">
        <f t="shared" si="3"/>
        <v>28</v>
      </c>
      <c r="AK11" s="13"/>
      <c r="AL11" s="13"/>
      <c r="AM11" s="13"/>
      <c r="AN11" s="13"/>
      <c r="AO11" s="3">
        <f t="shared" si="4"/>
        <v>28</v>
      </c>
      <c r="AP11" s="13"/>
      <c r="AQ11" s="13"/>
      <c r="AR11" s="13"/>
      <c r="AS11" s="13"/>
      <c r="AT11" s="3">
        <f t="shared" si="5"/>
        <v>28</v>
      </c>
      <c r="AU11" s="13"/>
      <c r="AV11" s="13"/>
      <c r="AW11" s="13">
        <v>7</v>
      </c>
      <c r="AX11" s="13"/>
      <c r="AY11" s="3">
        <f t="shared" si="6"/>
        <v>35</v>
      </c>
      <c r="AZ11" s="13"/>
      <c r="BA11" s="13"/>
      <c r="BB11" s="13">
        <v>1</v>
      </c>
      <c r="BC11" s="13"/>
      <c r="BD11" s="3">
        <f t="shared" si="7"/>
        <v>36</v>
      </c>
      <c r="BE11" s="13"/>
      <c r="BF11" s="13"/>
      <c r="BG11" s="13"/>
      <c r="BH11" s="13"/>
      <c r="BI11" s="3">
        <f t="shared" si="8"/>
        <v>36</v>
      </c>
      <c r="BJ11" s="13"/>
      <c r="BK11" s="13"/>
      <c r="BL11" s="13"/>
      <c r="BM11" s="13"/>
      <c r="BN11" s="3">
        <f t="shared" si="9"/>
        <v>36</v>
      </c>
      <c r="BO11" s="13"/>
      <c r="BP11" s="13"/>
      <c r="BQ11" s="13"/>
      <c r="BR11" s="13"/>
      <c r="BS11" s="3">
        <f>SUM(BN11:BR11)</f>
        <v>36</v>
      </c>
    </row>
    <row r="12" spans="1:71" s="351" customFormat="1" x14ac:dyDescent="0.25">
      <c r="A12" s="347"/>
      <c r="B12" s="347" t="s">
        <v>152</v>
      </c>
      <c r="C12" s="363">
        <v>27</v>
      </c>
      <c r="D12" s="363">
        <v>10159</v>
      </c>
      <c r="E12" s="367">
        <v>30</v>
      </c>
      <c r="F12" s="369">
        <f>IF(B12="MAL",E12,IF(E12&gt;=11,E12+variables!$B$1,11))</f>
        <v>31</v>
      </c>
      <c r="G12" s="348">
        <f t="shared" si="11"/>
        <v>1.032258064516129</v>
      </c>
      <c r="H12" s="349">
        <v>24</v>
      </c>
      <c r="I12" s="349">
        <f t="shared" si="12"/>
        <v>24</v>
      </c>
      <c r="J12" s="357"/>
      <c r="K12" s="350">
        <v>2017</v>
      </c>
      <c r="L12" s="350">
        <v>2019</v>
      </c>
      <c r="M12" s="350"/>
      <c r="N12" s="350"/>
      <c r="O12" s="350"/>
      <c r="P12" s="349">
        <f t="shared" si="13"/>
        <v>24</v>
      </c>
      <c r="Q12" s="350"/>
      <c r="R12" s="350"/>
      <c r="S12" s="350"/>
      <c r="T12" s="350"/>
      <c r="U12" s="347">
        <f t="shared" si="0"/>
        <v>24</v>
      </c>
      <c r="V12" s="350"/>
      <c r="W12" s="350"/>
      <c r="X12" s="350"/>
      <c r="Y12" s="350"/>
      <c r="Z12" s="347">
        <f t="shared" si="1"/>
        <v>24</v>
      </c>
      <c r="AA12" s="350"/>
      <c r="AB12" s="350"/>
      <c r="AC12" s="350"/>
      <c r="AD12" s="350"/>
      <c r="AE12" s="347">
        <f t="shared" si="2"/>
        <v>24</v>
      </c>
      <c r="AF12" s="350"/>
      <c r="AG12" s="350"/>
      <c r="AH12" s="350"/>
      <c r="AI12" s="350"/>
      <c r="AJ12" s="347">
        <f t="shared" si="3"/>
        <v>24</v>
      </c>
      <c r="AK12" s="350"/>
      <c r="AL12" s="350"/>
      <c r="AM12" s="350">
        <v>6</v>
      </c>
      <c r="AN12" s="350">
        <v>1</v>
      </c>
      <c r="AO12" s="347">
        <f t="shared" si="4"/>
        <v>31</v>
      </c>
      <c r="AP12" s="350"/>
      <c r="AQ12" s="350"/>
      <c r="AR12" s="350"/>
      <c r="AS12" s="350"/>
      <c r="AT12" s="347">
        <f t="shared" si="5"/>
        <v>31</v>
      </c>
      <c r="AU12" s="350"/>
      <c r="AV12" s="350"/>
      <c r="AW12" s="350"/>
      <c r="AX12" s="350"/>
      <c r="AY12" s="347">
        <f t="shared" si="6"/>
        <v>31</v>
      </c>
      <c r="AZ12" s="350"/>
      <c r="BA12" s="350">
        <v>1</v>
      </c>
      <c r="BB12" s="350"/>
      <c r="BC12" s="350"/>
      <c r="BD12" s="347">
        <f t="shared" si="7"/>
        <v>32</v>
      </c>
      <c r="BE12" s="350"/>
      <c r="BF12" s="350"/>
      <c r="BG12" s="350"/>
      <c r="BH12" s="350"/>
      <c r="BI12" s="347">
        <f t="shared" si="8"/>
        <v>32</v>
      </c>
      <c r="BJ12" s="350"/>
      <c r="BK12" s="350"/>
      <c r="BL12" s="350"/>
      <c r="BM12" s="350"/>
      <c r="BN12" s="347">
        <f t="shared" si="9"/>
        <v>32</v>
      </c>
      <c r="BO12" s="350"/>
      <c r="BP12" s="350"/>
      <c r="BQ12" s="350"/>
      <c r="BR12" s="350"/>
      <c r="BS12" s="347">
        <f>SUM(BN12:BR12)</f>
        <v>32</v>
      </c>
    </row>
    <row r="13" spans="1:71" s="33" customFormat="1" x14ac:dyDescent="0.25">
      <c r="A13" s="3"/>
      <c r="B13" s="3"/>
      <c r="C13" s="3"/>
      <c r="D13" s="3"/>
      <c r="E13" s="3"/>
      <c r="F13" s="3"/>
      <c r="G13" s="3"/>
      <c r="H13" s="119"/>
      <c r="I13" s="119"/>
      <c r="J13" s="119"/>
      <c r="K13" s="3"/>
      <c r="L13" s="3"/>
      <c r="M13" s="3">
        <f>SUM(M5:M12)</f>
        <v>0</v>
      </c>
      <c r="N13" s="3">
        <f>SUM(N5:N12)</f>
        <v>36</v>
      </c>
      <c r="O13" s="3">
        <f>SUM(O5:O12)</f>
        <v>0</v>
      </c>
      <c r="P13" s="119">
        <f t="shared" ref="P13:AU13" si="14">SUM(P3:P12)</f>
        <v>271</v>
      </c>
      <c r="Q13" s="119">
        <f t="shared" si="14"/>
        <v>0</v>
      </c>
      <c r="R13" s="119">
        <f t="shared" si="14"/>
        <v>0</v>
      </c>
      <c r="S13" s="119">
        <f t="shared" si="14"/>
        <v>0</v>
      </c>
      <c r="T13" s="119">
        <f t="shared" si="14"/>
        <v>1</v>
      </c>
      <c r="U13" s="119">
        <f t="shared" si="14"/>
        <v>272</v>
      </c>
      <c r="V13" s="119">
        <f t="shared" si="14"/>
        <v>1</v>
      </c>
      <c r="W13" s="119">
        <f t="shared" si="14"/>
        <v>0</v>
      </c>
      <c r="X13" s="119">
        <f t="shared" si="14"/>
        <v>2</v>
      </c>
      <c r="Y13" s="119">
        <f t="shared" si="14"/>
        <v>0</v>
      </c>
      <c r="Z13" s="119">
        <f t="shared" si="14"/>
        <v>275</v>
      </c>
      <c r="AA13" s="119">
        <f t="shared" si="14"/>
        <v>1</v>
      </c>
      <c r="AB13" s="119">
        <f t="shared" si="14"/>
        <v>3</v>
      </c>
      <c r="AC13" s="119">
        <f t="shared" si="14"/>
        <v>0</v>
      </c>
      <c r="AD13" s="119">
        <f t="shared" si="14"/>
        <v>0</v>
      </c>
      <c r="AE13" s="119">
        <f t="shared" si="14"/>
        <v>279</v>
      </c>
      <c r="AF13" s="119">
        <f t="shared" si="14"/>
        <v>2</v>
      </c>
      <c r="AG13" s="119">
        <f t="shared" si="14"/>
        <v>0</v>
      </c>
      <c r="AH13" s="119">
        <f t="shared" si="14"/>
        <v>8</v>
      </c>
      <c r="AI13" s="119">
        <f t="shared" si="14"/>
        <v>0</v>
      </c>
      <c r="AJ13" s="119">
        <f t="shared" si="14"/>
        <v>289</v>
      </c>
      <c r="AK13" s="119">
        <f t="shared" si="14"/>
        <v>1</v>
      </c>
      <c r="AL13" s="119">
        <f t="shared" si="14"/>
        <v>0</v>
      </c>
      <c r="AM13" s="119">
        <f t="shared" si="14"/>
        <v>11</v>
      </c>
      <c r="AN13" s="119">
        <f t="shared" si="14"/>
        <v>1</v>
      </c>
      <c r="AO13" s="119">
        <f t="shared" si="14"/>
        <v>302</v>
      </c>
      <c r="AP13" s="119">
        <f t="shared" si="14"/>
        <v>1</v>
      </c>
      <c r="AQ13" s="119">
        <f t="shared" si="14"/>
        <v>0</v>
      </c>
      <c r="AR13" s="119">
        <f t="shared" si="14"/>
        <v>14</v>
      </c>
      <c r="AS13" s="119">
        <f t="shared" si="14"/>
        <v>0</v>
      </c>
      <c r="AT13" s="119">
        <f t="shared" si="14"/>
        <v>317</v>
      </c>
      <c r="AU13" s="119">
        <f t="shared" si="14"/>
        <v>0</v>
      </c>
      <c r="AV13" s="119">
        <f t="shared" ref="AV13:BS13" si="15">SUM(AV3:AV12)</f>
        <v>0</v>
      </c>
      <c r="AW13" s="119">
        <f t="shared" si="15"/>
        <v>28</v>
      </c>
      <c r="AX13" s="119">
        <f t="shared" si="15"/>
        <v>0</v>
      </c>
      <c r="AY13" s="119">
        <f t="shared" si="15"/>
        <v>345</v>
      </c>
      <c r="AZ13" s="119">
        <f t="shared" si="15"/>
        <v>0</v>
      </c>
      <c r="BA13" s="119">
        <f t="shared" si="15"/>
        <v>19</v>
      </c>
      <c r="BB13" s="119">
        <f t="shared" si="15"/>
        <v>1</v>
      </c>
      <c r="BC13" s="119">
        <f t="shared" si="15"/>
        <v>2</v>
      </c>
      <c r="BD13" s="119">
        <f t="shared" si="15"/>
        <v>367</v>
      </c>
      <c r="BE13" s="119">
        <f t="shared" si="15"/>
        <v>0</v>
      </c>
      <c r="BF13" s="119">
        <f t="shared" si="15"/>
        <v>0</v>
      </c>
      <c r="BG13" s="119">
        <f t="shared" si="15"/>
        <v>0</v>
      </c>
      <c r="BH13" s="119">
        <f t="shared" si="15"/>
        <v>0</v>
      </c>
      <c r="BI13" s="119">
        <f t="shared" si="15"/>
        <v>367</v>
      </c>
      <c r="BJ13" s="119">
        <f t="shared" si="15"/>
        <v>0</v>
      </c>
      <c r="BK13" s="119">
        <f t="shared" si="15"/>
        <v>0</v>
      </c>
      <c r="BL13" s="119">
        <f t="shared" si="15"/>
        <v>0</v>
      </c>
      <c r="BM13" s="119">
        <f t="shared" si="15"/>
        <v>0</v>
      </c>
      <c r="BN13" s="119">
        <f t="shared" si="15"/>
        <v>367</v>
      </c>
      <c r="BO13" s="119">
        <f t="shared" si="15"/>
        <v>0</v>
      </c>
      <c r="BP13" s="119">
        <f t="shared" si="15"/>
        <v>0</v>
      </c>
      <c r="BQ13" s="119">
        <f t="shared" si="15"/>
        <v>0</v>
      </c>
      <c r="BR13" s="119">
        <f t="shared" si="15"/>
        <v>0</v>
      </c>
      <c r="BS13" s="119">
        <f t="shared" si="15"/>
        <v>367</v>
      </c>
    </row>
    <row r="14" spans="1:71" s="33" customFormat="1" x14ac:dyDescent="0.25">
      <c r="A14" s="3"/>
      <c r="B14" s="3" t="s">
        <v>264</v>
      </c>
      <c r="C14" s="3">
        <f>COUNT(C4:C12)</f>
        <v>9</v>
      </c>
      <c r="D14" s="3"/>
      <c r="E14" s="3">
        <f>SUM(E3:E12)</f>
        <v>359</v>
      </c>
      <c r="F14" s="3">
        <f>SUM(F3:F12)</f>
        <v>367</v>
      </c>
      <c r="G14" s="32">
        <f>$BS13/F14</f>
        <v>1</v>
      </c>
      <c r="H14" s="119">
        <f>SUM(H3:H12)</f>
        <v>226</v>
      </c>
      <c r="I14" s="119">
        <f>SUM(I3:I12)</f>
        <v>235</v>
      </c>
      <c r="J14" s="119">
        <f>SUM(J3:J12)</f>
        <v>9</v>
      </c>
      <c r="K14" s="3"/>
      <c r="L14" s="3"/>
      <c r="M14" s="3"/>
      <c r="N14" s="3"/>
      <c r="O14" s="3"/>
      <c r="P14" s="32">
        <f>P13/F14</f>
        <v>0.73841961852861038</v>
      </c>
      <c r="Q14" s="3"/>
      <c r="R14" s="3">
        <f>M13+R13</f>
        <v>0</v>
      </c>
      <c r="S14" s="3">
        <f>N13+S13</f>
        <v>36</v>
      </c>
      <c r="T14" s="3">
        <f>O13+T13</f>
        <v>1</v>
      </c>
      <c r="U14" s="32">
        <f>U13/F14</f>
        <v>0.74114441416893728</v>
      </c>
      <c r="V14" s="3"/>
      <c r="W14" s="3">
        <f>R14+W13</f>
        <v>0</v>
      </c>
      <c r="X14" s="3">
        <f>S14+X13</f>
        <v>38</v>
      </c>
      <c r="Y14" s="3">
        <f>T14+Y13</f>
        <v>1</v>
      </c>
      <c r="Z14" s="32">
        <f>Z13/F14</f>
        <v>0.74931880108991822</v>
      </c>
      <c r="AA14" s="3"/>
      <c r="AB14" s="3">
        <f>W14+AB13</f>
        <v>3</v>
      </c>
      <c r="AC14" s="3">
        <f>X14+AC13</f>
        <v>38</v>
      </c>
      <c r="AD14" s="3">
        <f>Y14+AD13</f>
        <v>1</v>
      </c>
      <c r="AE14" s="32">
        <f>AE13/F14</f>
        <v>0.76021798365122617</v>
      </c>
      <c r="AF14" s="3"/>
      <c r="AG14" s="3">
        <f>AB14+AG13</f>
        <v>3</v>
      </c>
      <c r="AH14" s="3">
        <f>AC14+AH13</f>
        <v>46</v>
      </c>
      <c r="AI14" s="3">
        <f>AD14+AI13</f>
        <v>1</v>
      </c>
      <c r="AJ14" s="32">
        <f>AJ13/F14</f>
        <v>0.78746594005449588</v>
      </c>
      <c r="AK14" s="3"/>
      <c r="AL14" s="3">
        <f>AG14+AL13</f>
        <v>3</v>
      </c>
      <c r="AM14" s="3">
        <f>AH14+AM13</f>
        <v>57</v>
      </c>
      <c r="AN14" s="3">
        <f>AI14+AN13</f>
        <v>2</v>
      </c>
      <c r="AO14" s="32">
        <f>AO13/F14</f>
        <v>0.82288828337874664</v>
      </c>
      <c r="AP14" s="3"/>
      <c r="AQ14" s="3">
        <f>AL14+AQ13</f>
        <v>3</v>
      </c>
      <c r="AR14" s="3">
        <f>AM14+AR13</f>
        <v>71</v>
      </c>
      <c r="AS14" s="3">
        <f>AN14+AS13</f>
        <v>2</v>
      </c>
      <c r="AT14" s="32">
        <f>AT13/F14</f>
        <v>0.86376021798365121</v>
      </c>
      <c r="AU14" s="3"/>
      <c r="AV14" s="3">
        <f>AQ14+AV13</f>
        <v>3</v>
      </c>
      <c r="AW14" s="3">
        <f>AR14+AW13</f>
        <v>99</v>
      </c>
      <c r="AX14" s="3">
        <f>AS14+AX13</f>
        <v>2</v>
      </c>
      <c r="AY14" s="32">
        <f>AY13/F14</f>
        <v>0.94005449591280654</v>
      </c>
      <c r="AZ14" s="3"/>
      <c r="BA14" s="3">
        <f>AV14+BA13</f>
        <v>22</v>
      </c>
      <c r="BB14" s="3">
        <f>AW14+BB13</f>
        <v>100</v>
      </c>
      <c r="BC14" s="3">
        <f>AX14+BC13</f>
        <v>4</v>
      </c>
      <c r="BD14" s="32">
        <f>BD13/F14</f>
        <v>1</v>
      </c>
      <c r="BE14" s="3"/>
      <c r="BF14" s="3">
        <f>BA14+BF13</f>
        <v>22</v>
      </c>
      <c r="BG14" s="3">
        <f>BB14+BG13</f>
        <v>100</v>
      </c>
      <c r="BH14" s="3">
        <f>BC14+BH13</f>
        <v>4</v>
      </c>
      <c r="BI14" s="32">
        <f>BI13/F14</f>
        <v>1</v>
      </c>
      <c r="BJ14" s="3"/>
      <c r="BK14" s="3">
        <f>BF14+BK13</f>
        <v>22</v>
      </c>
      <c r="BL14" s="3">
        <f>BG14+BL13</f>
        <v>100</v>
      </c>
      <c r="BM14" s="3">
        <f>BH14+BM13</f>
        <v>4</v>
      </c>
      <c r="BN14" s="32">
        <f>BN13/F14</f>
        <v>1</v>
      </c>
      <c r="BO14" s="3"/>
      <c r="BP14" s="3">
        <f>BK14+BP13</f>
        <v>22</v>
      </c>
      <c r="BQ14" s="3">
        <f>BL14+BQ13</f>
        <v>100</v>
      </c>
      <c r="BR14" s="3">
        <f>BM14+BR13</f>
        <v>4</v>
      </c>
      <c r="BS14" s="32">
        <f>BS13/F14</f>
        <v>1</v>
      </c>
    </row>
    <row r="15" spans="1:71" s="30" customFormat="1" x14ac:dyDescent="0.25">
      <c r="H15" s="129"/>
      <c r="I15" s="129"/>
      <c r="J15" s="129"/>
    </row>
    <row r="16" spans="1:71" s="33" customFormat="1" x14ac:dyDescent="0.25">
      <c r="A16" s="31" t="s">
        <v>120</v>
      </c>
      <c r="B16" s="3" t="s">
        <v>124</v>
      </c>
      <c r="C16" s="3"/>
      <c r="D16" s="3"/>
      <c r="E16" s="25"/>
      <c r="F16" s="3">
        <f>IF(B16="MAL",E16,IF(E16&gt;=11,E16+variables!$B$1,11))</f>
        <v>0</v>
      </c>
      <c r="G16" s="32"/>
      <c r="H16" s="119"/>
      <c r="I16" s="119"/>
      <c r="J16" s="133"/>
      <c r="K16" s="13"/>
      <c r="L16" s="13"/>
      <c r="M16" s="13"/>
      <c r="N16" s="13"/>
      <c r="O16" s="13"/>
      <c r="P16" s="3">
        <f>SUM(M16:O16)</f>
        <v>0</v>
      </c>
      <c r="Q16" s="13"/>
      <c r="R16" s="13"/>
      <c r="S16" s="13"/>
      <c r="T16" s="13"/>
      <c r="U16" s="3">
        <f>SUM(P16:T16)</f>
        <v>0</v>
      </c>
      <c r="V16" s="13"/>
      <c r="W16" s="13"/>
      <c r="X16" s="13"/>
      <c r="Y16" s="13"/>
      <c r="Z16" s="3">
        <f>SUM(U16:Y16)</f>
        <v>0</v>
      </c>
      <c r="AA16" s="13"/>
      <c r="AB16" s="13"/>
      <c r="AC16" s="13"/>
      <c r="AD16" s="13"/>
      <c r="AE16" s="3">
        <f>SUM(Z16:AD16)</f>
        <v>0</v>
      </c>
      <c r="AF16" s="13"/>
      <c r="AG16" s="13"/>
      <c r="AH16" s="13"/>
      <c r="AI16" s="13"/>
      <c r="AJ16" s="3">
        <f>SUM(AE16:AI16)</f>
        <v>0</v>
      </c>
      <c r="AK16" s="13"/>
      <c r="AL16" s="13"/>
      <c r="AM16" s="13"/>
      <c r="AN16" s="13"/>
      <c r="AO16" s="3">
        <f>SUM(AJ16:AN16)</f>
        <v>0</v>
      </c>
      <c r="AP16" s="13"/>
      <c r="AQ16" s="13"/>
      <c r="AR16" s="13"/>
      <c r="AS16" s="13"/>
      <c r="AT16" s="3">
        <f>SUM(AO16:AS16)</f>
        <v>0</v>
      </c>
      <c r="AU16" s="13"/>
      <c r="AV16" s="13"/>
      <c r="AW16" s="13"/>
      <c r="AX16" s="13"/>
      <c r="AY16" s="3">
        <f>SUM(AT16:AX16)</f>
        <v>0</v>
      </c>
      <c r="AZ16" s="13"/>
      <c r="BA16" s="13"/>
      <c r="BB16" s="13"/>
      <c r="BC16" s="13"/>
      <c r="BD16" s="3">
        <f>SUM(AY16:BC16)</f>
        <v>0</v>
      </c>
      <c r="BE16" s="13"/>
      <c r="BF16" s="13"/>
      <c r="BG16" s="13"/>
      <c r="BH16" s="13"/>
      <c r="BI16" s="3">
        <f>SUM(BD16:BH16)</f>
        <v>0</v>
      </c>
      <c r="BJ16" s="13"/>
      <c r="BK16" s="13"/>
      <c r="BL16" s="13"/>
      <c r="BM16" s="13"/>
      <c r="BN16" s="3">
        <f>SUM(BI16:BM16)</f>
        <v>0</v>
      </c>
      <c r="BO16" s="13"/>
      <c r="BP16" s="13"/>
      <c r="BQ16" s="13"/>
      <c r="BR16" s="13"/>
      <c r="BS16" s="3">
        <f>SUM(BN16:BR16)</f>
        <v>0</v>
      </c>
    </row>
    <row r="17" spans="1:71" s="33" customFormat="1" x14ac:dyDescent="0.25">
      <c r="A17" s="3"/>
      <c r="B17" s="26" t="s">
        <v>154</v>
      </c>
      <c r="C17" s="78">
        <v>14</v>
      </c>
      <c r="D17" s="78" t="s">
        <v>195</v>
      </c>
      <c r="E17" s="79">
        <v>49</v>
      </c>
      <c r="F17" s="3">
        <f>IF(B17="MAL",E17,IF(E17&gt;=11,E17+variables!$B$1,11))</f>
        <v>50</v>
      </c>
      <c r="G17" s="32">
        <f>$BS17/F17</f>
        <v>0.76</v>
      </c>
      <c r="H17" s="119">
        <v>10</v>
      </c>
      <c r="I17" s="119">
        <f>+H17+J17</f>
        <v>10</v>
      </c>
      <c r="J17" s="133"/>
      <c r="K17" s="13">
        <v>2019</v>
      </c>
      <c r="L17" s="88">
        <v>2019</v>
      </c>
      <c r="M17" s="13"/>
      <c r="N17" s="13"/>
      <c r="O17" s="13"/>
      <c r="P17" s="119">
        <f>SUM(M17:O17)+H17</f>
        <v>10</v>
      </c>
      <c r="Q17" s="39"/>
      <c r="R17" s="13"/>
      <c r="S17" s="13"/>
      <c r="T17" s="13"/>
      <c r="U17" s="3">
        <f>SUM(P17:T17)</f>
        <v>10</v>
      </c>
      <c r="V17" s="13"/>
      <c r="W17" s="13"/>
      <c r="X17" s="13"/>
      <c r="Y17" s="13"/>
      <c r="Z17" s="3">
        <f>SUM(U17:Y17)</f>
        <v>10</v>
      </c>
      <c r="AA17" s="13"/>
      <c r="AB17" s="13"/>
      <c r="AC17" s="13"/>
      <c r="AD17" s="13"/>
      <c r="AE17" s="3">
        <f>SUM(Z17:AD17)</f>
        <v>10</v>
      </c>
      <c r="AF17" s="13"/>
      <c r="AG17" s="13"/>
      <c r="AH17" s="13"/>
      <c r="AI17" s="13"/>
      <c r="AJ17" s="3">
        <f>SUM(AE17:AI17)</f>
        <v>10</v>
      </c>
      <c r="AK17" s="13"/>
      <c r="AL17" s="13"/>
      <c r="AM17" s="13"/>
      <c r="AN17" s="13"/>
      <c r="AO17" s="3">
        <f>SUM(AJ17:AN17)</f>
        <v>10</v>
      </c>
      <c r="AP17" s="13"/>
      <c r="AQ17" s="13">
        <v>4</v>
      </c>
      <c r="AR17" s="13">
        <v>22</v>
      </c>
      <c r="AS17" s="13">
        <v>2</v>
      </c>
      <c r="AT17" s="3">
        <f>SUM(AO17:AS17)</f>
        <v>38</v>
      </c>
      <c r="AU17" s="13"/>
      <c r="AV17" s="13"/>
      <c r="AW17" s="13"/>
      <c r="AX17" s="13"/>
      <c r="AY17" s="3">
        <f>SUM(AT17:AX17)</f>
        <v>38</v>
      </c>
      <c r="AZ17" s="13"/>
      <c r="BA17" s="13"/>
      <c r="BB17" s="13"/>
      <c r="BC17" s="13"/>
      <c r="BD17" s="3">
        <f>SUM(AY17:BC17)</f>
        <v>38</v>
      </c>
      <c r="BE17" s="13"/>
      <c r="BF17" s="13"/>
      <c r="BG17" s="13"/>
      <c r="BH17" s="13"/>
      <c r="BI17" s="3">
        <f>SUM(BD17:BH17)</f>
        <v>38</v>
      </c>
      <c r="BJ17" s="13"/>
      <c r="BK17" s="13"/>
      <c r="BL17" s="13"/>
      <c r="BM17" s="13"/>
      <c r="BN17" s="3">
        <f>SUM(BI17:BM17)</f>
        <v>38</v>
      </c>
      <c r="BO17" s="13"/>
      <c r="BP17" s="13"/>
      <c r="BQ17" s="13"/>
      <c r="BR17" s="13"/>
      <c r="BS17" s="3">
        <f>SUM(BN17:BR17)</f>
        <v>38</v>
      </c>
    </row>
    <row r="18" spans="1:71" s="33" customFormat="1" x14ac:dyDescent="0.25">
      <c r="A18" s="3"/>
      <c r="B18" s="26"/>
      <c r="C18" s="78"/>
      <c r="D18" s="78"/>
      <c r="E18" s="79"/>
      <c r="F18" s="3"/>
      <c r="G18" s="32"/>
      <c r="H18" s="119"/>
      <c r="I18" s="119"/>
      <c r="J18" s="133"/>
      <c r="K18" s="13"/>
      <c r="L18" s="13"/>
      <c r="M18" s="3"/>
      <c r="N18" s="3"/>
      <c r="O18" s="3"/>
      <c r="P18" s="3"/>
      <c r="Q18" s="39">
        <f t="shared" ref="Q18:Y18" si="16">SUM(Q17:Q17)</f>
        <v>0</v>
      </c>
      <c r="R18" s="13">
        <f t="shared" si="16"/>
        <v>0</v>
      </c>
      <c r="S18" s="13">
        <f t="shared" si="16"/>
        <v>0</v>
      </c>
      <c r="T18" s="13">
        <f t="shared" si="16"/>
        <v>0</v>
      </c>
      <c r="U18" s="3">
        <f t="shared" si="16"/>
        <v>10</v>
      </c>
      <c r="V18" s="13">
        <f t="shared" si="16"/>
        <v>0</v>
      </c>
      <c r="W18" s="13">
        <f t="shared" si="16"/>
        <v>0</v>
      </c>
      <c r="X18" s="13">
        <f t="shared" si="16"/>
        <v>0</v>
      </c>
      <c r="Y18" s="13">
        <f t="shared" si="16"/>
        <v>0</v>
      </c>
      <c r="Z18" s="3">
        <f>SUM(U18:Y18)</f>
        <v>10</v>
      </c>
      <c r="AA18" s="13">
        <f t="shared" ref="AA18:BN18" si="17">SUM(AA17:AA17)</f>
        <v>0</v>
      </c>
      <c r="AB18" s="13">
        <f t="shared" si="17"/>
        <v>0</v>
      </c>
      <c r="AC18" s="13">
        <f t="shared" si="17"/>
        <v>0</v>
      </c>
      <c r="AD18" s="13">
        <f t="shared" si="17"/>
        <v>0</v>
      </c>
      <c r="AE18" s="3">
        <f t="shared" si="17"/>
        <v>10</v>
      </c>
      <c r="AF18" s="13">
        <f t="shared" si="17"/>
        <v>0</v>
      </c>
      <c r="AG18" s="13">
        <f t="shared" si="17"/>
        <v>0</v>
      </c>
      <c r="AH18" s="13">
        <f t="shared" si="17"/>
        <v>0</v>
      </c>
      <c r="AI18" s="13">
        <f t="shared" si="17"/>
        <v>0</v>
      </c>
      <c r="AJ18" s="3">
        <f t="shared" si="17"/>
        <v>10</v>
      </c>
      <c r="AK18" s="13">
        <f t="shared" si="17"/>
        <v>0</v>
      </c>
      <c r="AL18" s="13">
        <f t="shared" si="17"/>
        <v>0</v>
      </c>
      <c r="AM18" s="13">
        <f t="shared" si="17"/>
        <v>0</v>
      </c>
      <c r="AN18" s="13">
        <f t="shared" si="17"/>
        <v>0</v>
      </c>
      <c r="AO18" s="3">
        <f t="shared" si="17"/>
        <v>10</v>
      </c>
      <c r="AP18" s="13">
        <f t="shared" si="17"/>
        <v>0</v>
      </c>
      <c r="AQ18" s="13">
        <f t="shared" si="17"/>
        <v>4</v>
      </c>
      <c r="AR18" s="13">
        <f t="shared" si="17"/>
        <v>22</v>
      </c>
      <c r="AS18" s="13">
        <f t="shared" si="17"/>
        <v>2</v>
      </c>
      <c r="AT18" s="3">
        <f t="shared" si="17"/>
        <v>38</v>
      </c>
      <c r="AU18" s="13">
        <f t="shared" si="17"/>
        <v>0</v>
      </c>
      <c r="AV18" s="13">
        <f t="shared" si="17"/>
        <v>0</v>
      </c>
      <c r="AW18" s="13">
        <f t="shared" si="17"/>
        <v>0</v>
      </c>
      <c r="AX18" s="13">
        <f t="shared" si="17"/>
        <v>0</v>
      </c>
      <c r="AY18" s="3">
        <f t="shared" si="17"/>
        <v>38</v>
      </c>
      <c r="AZ18" s="13">
        <f t="shared" si="17"/>
        <v>0</v>
      </c>
      <c r="BA18" s="13">
        <f t="shared" si="17"/>
        <v>0</v>
      </c>
      <c r="BB18" s="13">
        <f t="shared" si="17"/>
        <v>0</v>
      </c>
      <c r="BC18" s="13">
        <f t="shared" si="17"/>
        <v>0</v>
      </c>
      <c r="BD18" s="3">
        <f t="shared" si="17"/>
        <v>38</v>
      </c>
      <c r="BE18" s="13">
        <f t="shared" si="17"/>
        <v>0</v>
      </c>
      <c r="BF18" s="13">
        <f t="shared" si="17"/>
        <v>0</v>
      </c>
      <c r="BG18" s="13">
        <f t="shared" si="17"/>
        <v>0</v>
      </c>
      <c r="BH18" s="13">
        <f t="shared" si="17"/>
        <v>0</v>
      </c>
      <c r="BI18" s="3">
        <f t="shared" si="17"/>
        <v>38</v>
      </c>
      <c r="BJ18" s="13">
        <f t="shared" si="17"/>
        <v>0</v>
      </c>
      <c r="BK18" s="13">
        <f t="shared" si="17"/>
        <v>0</v>
      </c>
      <c r="BL18" s="13">
        <f t="shared" si="17"/>
        <v>0</v>
      </c>
      <c r="BM18" s="13">
        <f t="shared" si="17"/>
        <v>0</v>
      </c>
      <c r="BN18" s="3">
        <f t="shared" si="17"/>
        <v>38</v>
      </c>
      <c r="BO18" s="13">
        <f>SUM(BO17:BO17)</f>
        <v>0</v>
      </c>
      <c r="BP18" s="13">
        <f>SUM(BP17:BP17)</f>
        <v>0</v>
      </c>
      <c r="BQ18" s="13">
        <f>SUM(BQ17:BQ17)</f>
        <v>0</v>
      </c>
      <c r="BR18" s="13">
        <f>SUM(BR17:BR17)</f>
        <v>0</v>
      </c>
      <c r="BS18" s="3">
        <f>SUM(BS17:BS17)</f>
        <v>38</v>
      </c>
    </row>
    <row r="19" spans="1:71" s="33" customFormat="1" x14ac:dyDescent="0.25">
      <c r="A19" s="3"/>
      <c r="B19" s="26" t="s">
        <v>264</v>
      </c>
      <c r="C19" s="78"/>
      <c r="D19" s="78"/>
      <c r="E19" s="79">
        <f>+SUM(E17:E17)</f>
        <v>49</v>
      </c>
      <c r="F19" s="3">
        <f>IF(B19="MAL",E19,IF(E19&gt;=11,E19+variables!$B$1,11))</f>
        <v>50</v>
      </c>
      <c r="G19" s="32">
        <f>BS18/F19</f>
        <v>0.76</v>
      </c>
      <c r="H19" s="133">
        <f>SUM(H17:H17)</f>
        <v>10</v>
      </c>
      <c r="I19" s="133">
        <f>SUM(I17:I17)</f>
        <v>10</v>
      </c>
      <c r="J19" s="133">
        <f>SUM(J17:J17)</f>
        <v>0</v>
      </c>
      <c r="K19" s="13"/>
      <c r="L19" s="13"/>
      <c r="M19" s="13">
        <f>SUM(M17:M17)</f>
        <v>0</v>
      </c>
      <c r="N19" s="13">
        <f>SUM(N17:N17)</f>
        <v>0</v>
      </c>
      <c r="O19" s="13">
        <f>SUM(O17:O17)</f>
        <v>0</v>
      </c>
      <c r="P19" s="32">
        <f>P17/F19</f>
        <v>0.2</v>
      </c>
      <c r="Q19" s="39"/>
      <c r="R19" s="13">
        <f>+M19+R18</f>
        <v>0</v>
      </c>
      <c r="S19" s="13">
        <f>+N19+S18</f>
        <v>0</v>
      </c>
      <c r="T19" s="13">
        <f>+O19+T18</f>
        <v>0</v>
      </c>
      <c r="U19" s="32">
        <f>U18/F19</f>
        <v>0.2</v>
      </c>
      <c r="V19" s="13"/>
      <c r="W19" s="13">
        <f>+R19+W18</f>
        <v>0</v>
      </c>
      <c r="X19" s="13">
        <f>+S19+X18</f>
        <v>0</v>
      </c>
      <c r="Y19" s="13">
        <f>+T19+Y18</f>
        <v>0</v>
      </c>
      <c r="Z19" s="32">
        <f>+Z18/F19</f>
        <v>0.2</v>
      </c>
      <c r="AA19" s="13"/>
      <c r="AB19" s="13">
        <f>+W19+AB18</f>
        <v>0</v>
      </c>
      <c r="AC19" s="13">
        <f>+X19+AC18</f>
        <v>0</v>
      </c>
      <c r="AD19" s="13">
        <f>+Y19+AD18</f>
        <v>0</v>
      </c>
      <c r="AE19" s="32">
        <f>+AE18/F19</f>
        <v>0.2</v>
      </c>
      <c r="AF19" s="13"/>
      <c r="AG19" s="13">
        <f>+AB19+AG18</f>
        <v>0</v>
      </c>
      <c r="AH19" s="13">
        <f>+AC19+AH18</f>
        <v>0</v>
      </c>
      <c r="AI19" s="13">
        <f>+AD19+AI18</f>
        <v>0</v>
      </c>
      <c r="AJ19" s="32">
        <f>AJ18/F19</f>
        <v>0.2</v>
      </c>
      <c r="AK19" s="13"/>
      <c r="AL19" s="13">
        <f>+AG19+AL18</f>
        <v>0</v>
      </c>
      <c r="AM19" s="13">
        <f>+AH19+AM18</f>
        <v>0</v>
      </c>
      <c r="AN19" s="13">
        <f>+AI19+AN18</f>
        <v>0</v>
      </c>
      <c r="AO19" s="32">
        <f>AO18/F19</f>
        <v>0.2</v>
      </c>
      <c r="AP19" s="13"/>
      <c r="AQ19" s="13">
        <f>+AL19+AQ18</f>
        <v>4</v>
      </c>
      <c r="AR19" s="13">
        <f>+AM19+AR18</f>
        <v>22</v>
      </c>
      <c r="AS19" s="13">
        <f>+AN19+AS18</f>
        <v>2</v>
      </c>
      <c r="AT19" s="32">
        <f>AT18/F19</f>
        <v>0.76</v>
      </c>
      <c r="AU19" s="13"/>
      <c r="AV19" s="13">
        <f>+AQ19+AV18</f>
        <v>4</v>
      </c>
      <c r="AW19" s="13">
        <f>+AR19+AW18</f>
        <v>22</v>
      </c>
      <c r="AX19" s="13">
        <f>+AS19+AX18</f>
        <v>2</v>
      </c>
      <c r="AY19" s="32">
        <f>AY18/F19</f>
        <v>0.76</v>
      </c>
      <c r="AZ19" s="13"/>
      <c r="BA19" s="13">
        <f>+AV19+BA18</f>
        <v>4</v>
      </c>
      <c r="BB19" s="13">
        <f>+AW19+BB18</f>
        <v>22</v>
      </c>
      <c r="BC19" s="13">
        <f>+AX19+BC18</f>
        <v>2</v>
      </c>
      <c r="BD19" s="32">
        <f>BD18/F19</f>
        <v>0.76</v>
      </c>
      <c r="BE19" s="13"/>
      <c r="BF19" s="13">
        <f>+BA19+BF18</f>
        <v>4</v>
      </c>
      <c r="BG19" s="13">
        <f>+BB19+BG18</f>
        <v>22</v>
      </c>
      <c r="BH19" s="13">
        <f>+BC19+BH18</f>
        <v>2</v>
      </c>
      <c r="BI19" s="32">
        <f>BI18/F19</f>
        <v>0.76</v>
      </c>
      <c r="BJ19" s="13"/>
      <c r="BK19" s="13">
        <f>+BF19+BK18</f>
        <v>4</v>
      </c>
      <c r="BL19" s="13">
        <f>+BG19+BL18</f>
        <v>22</v>
      </c>
      <c r="BM19" s="13">
        <f>+BH19+BM18</f>
        <v>2</v>
      </c>
      <c r="BN19" s="32">
        <f>BN18/F19</f>
        <v>0.76</v>
      </c>
      <c r="BO19" s="13"/>
      <c r="BP19" s="13">
        <f>+BK19+BP18</f>
        <v>4</v>
      </c>
      <c r="BQ19" s="13">
        <f>+BL19+BQ18</f>
        <v>22</v>
      </c>
      <c r="BR19" s="13">
        <f>+BM19+BR18</f>
        <v>2</v>
      </c>
      <c r="BS19" s="32">
        <f>BS18/F19</f>
        <v>0.76</v>
      </c>
    </row>
    <row r="20" spans="1:71" s="33" customFormat="1" x14ac:dyDescent="0.25">
      <c r="A20" s="3"/>
      <c r="B20" s="26"/>
      <c r="C20" s="78"/>
      <c r="D20" s="78"/>
      <c r="E20" s="79"/>
      <c r="F20" s="3"/>
      <c r="G20" s="32"/>
      <c r="H20" s="119"/>
      <c r="I20" s="119"/>
      <c r="J20" s="133"/>
      <c r="K20" s="13"/>
      <c r="L20" s="13"/>
      <c r="M20" s="13"/>
      <c r="N20" s="13"/>
      <c r="O20" s="13"/>
      <c r="P20" s="3"/>
      <c r="Q20" s="39"/>
      <c r="R20" s="13"/>
      <c r="S20" s="13"/>
      <c r="T20" s="13"/>
      <c r="U20" s="3"/>
      <c r="V20" s="13"/>
      <c r="W20" s="13"/>
      <c r="X20" s="13"/>
      <c r="Y20" s="13"/>
      <c r="Z20" s="3"/>
      <c r="AA20" s="13"/>
      <c r="AB20" s="13"/>
      <c r="AC20" s="13"/>
      <c r="AD20" s="13"/>
      <c r="AE20" s="3"/>
      <c r="AF20" s="13"/>
      <c r="AG20" s="13"/>
      <c r="AH20" s="13"/>
      <c r="AI20" s="13"/>
      <c r="AJ20" s="3"/>
      <c r="AK20" s="13"/>
      <c r="AL20" s="13"/>
      <c r="AM20" s="13"/>
      <c r="AN20" s="13"/>
      <c r="AO20" s="3"/>
      <c r="AP20" s="13"/>
      <c r="AQ20" s="13"/>
      <c r="AR20" s="13"/>
      <c r="AS20" s="13"/>
      <c r="AT20" s="3"/>
      <c r="AU20" s="13"/>
      <c r="AV20" s="13"/>
      <c r="AW20" s="13"/>
      <c r="AX20" s="13"/>
      <c r="AY20" s="3"/>
      <c r="AZ20" s="13"/>
      <c r="BA20" s="13"/>
      <c r="BB20" s="13"/>
      <c r="BC20" s="13"/>
      <c r="BD20" s="3"/>
      <c r="BE20" s="13"/>
      <c r="BF20" s="13"/>
      <c r="BG20" s="13"/>
      <c r="BH20" s="13"/>
      <c r="BI20" s="3"/>
      <c r="BJ20" s="13"/>
      <c r="BK20" s="13"/>
      <c r="BL20" s="101"/>
      <c r="BM20" s="13"/>
      <c r="BN20" s="3"/>
      <c r="BO20" s="13"/>
      <c r="BP20" s="13"/>
      <c r="BQ20" s="13"/>
      <c r="BR20" s="13"/>
      <c r="BS20" s="3"/>
    </row>
    <row r="21" spans="1:71" s="33" customFormat="1" x14ac:dyDescent="0.25">
      <c r="A21" s="3"/>
      <c r="B21" s="26" t="s">
        <v>17</v>
      </c>
      <c r="C21" s="78">
        <v>34</v>
      </c>
      <c r="D21" s="78">
        <v>1524</v>
      </c>
      <c r="E21" s="110">
        <v>23</v>
      </c>
      <c r="F21" s="3">
        <f>IF(B21="MAL",E21,IF(E21&gt;=11,E21+variables!$B$1,11))</f>
        <v>24</v>
      </c>
      <c r="G21" s="32">
        <f>$BS21/F21</f>
        <v>0.20833333333333334</v>
      </c>
      <c r="H21" s="119">
        <v>4</v>
      </c>
      <c r="I21" s="119">
        <f>+H21+J21</f>
        <v>4</v>
      </c>
      <c r="J21" s="133"/>
      <c r="K21" s="13">
        <v>2017</v>
      </c>
      <c r="L21" s="13">
        <v>2019</v>
      </c>
      <c r="M21" s="13"/>
      <c r="N21" s="13">
        <v>1</v>
      </c>
      <c r="O21" s="13"/>
      <c r="P21" s="119">
        <f>SUM(M21:O21)+H21</f>
        <v>5</v>
      </c>
      <c r="Q21" s="39"/>
      <c r="R21" s="13"/>
      <c r="S21" s="13"/>
      <c r="T21" s="13"/>
      <c r="U21" s="3">
        <f>SUM(P21:T21)</f>
        <v>5</v>
      </c>
      <c r="V21" s="13"/>
      <c r="W21" s="13"/>
      <c r="X21" s="13"/>
      <c r="Y21" s="13"/>
      <c r="Z21" s="3">
        <f>SUM(U21:Y21)</f>
        <v>5</v>
      </c>
      <c r="AA21" s="13"/>
      <c r="AB21" s="13"/>
      <c r="AC21" s="13"/>
      <c r="AD21" s="13"/>
      <c r="AE21" s="3">
        <f>SUM(Z21:AD21)</f>
        <v>5</v>
      </c>
      <c r="AF21" s="13"/>
      <c r="AG21" s="13"/>
      <c r="AH21" s="13"/>
      <c r="AI21" s="13"/>
      <c r="AJ21" s="3">
        <f>SUM(AE21:AI21)</f>
        <v>5</v>
      </c>
      <c r="AK21" s="13"/>
      <c r="AL21" s="13"/>
      <c r="AM21" s="13"/>
      <c r="AN21" s="13"/>
      <c r="AO21" s="3">
        <f>SUM(AJ21:AN21)</f>
        <v>5</v>
      </c>
      <c r="AP21" s="13"/>
      <c r="AQ21" s="13"/>
      <c r="AR21" s="13"/>
      <c r="AS21" s="13"/>
      <c r="AT21" s="3">
        <f>SUM(AO21:AS21)</f>
        <v>5</v>
      </c>
      <c r="AU21" s="13"/>
      <c r="AV21" s="13"/>
      <c r="AW21" s="13"/>
      <c r="AX21" s="13"/>
      <c r="AY21" s="3">
        <f>SUM(AT21:AX21)</f>
        <v>5</v>
      </c>
      <c r="AZ21" s="13"/>
      <c r="BA21" s="13"/>
      <c r="BB21" s="13"/>
      <c r="BC21" s="13"/>
      <c r="BD21" s="3">
        <f>SUM(AY21:BC21)</f>
        <v>5</v>
      </c>
      <c r="BE21" s="13"/>
      <c r="BF21" s="13"/>
      <c r="BG21" s="13"/>
      <c r="BH21" s="13"/>
      <c r="BI21" s="3">
        <f>SUM(BD21:BH21)</f>
        <v>5</v>
      </c>
      <c r="BJ21" s="13"/>
      <c r="BK21" s="13"/>
      <c r="BL21" s="13"/>
      <c r="BM21" s="13"/>
      <c r="BN21" s="3">
        <f>SUM(BI21:BM21)</f>
        <v>5</v>
      </c>
      <c r="BO21" s="13"/>
      <c r="BP21" s="13"/>
      <c r="BQ21" s="13"/>
      <c r="BR21" s="13"/>
      <c r="BS21" s="3">
        <f>SUM(BN21:BR21)</f>
        <v>5</v>
      </c>
    </row>
    <row r="22" spans="1:71" s="33" customFormat="1" x14ac:dyDescent="0.25">
      <c r="A22" s="3"/>
      <c r="B22" s="3"/>
      <c r="C22" s="3"/>
      <c r="D22" s="3"/>
      <c r="E22" s="3"/>
      <c r="F22" s="3"/>
      <c r="G22" s="3"/>
      <c r="H22" s="119"/>
      <c r="I22" s="119"/>
      <c r="J22" s="119"/>
      <c r="K22" s="3"/>
      <c r="L22" s="3"/>
      <c r="P22" s="3"/>
      <c r="Q22" s="3">
        <f>SUM(Q21:Q21)</f>
        <v>0</v>
      </c>
      <c r="R22" s="3">
        <f>SUM(R21:R21)</f>
        <v>0</v>
      </c>
      <c r="S22" s="3">
        <f t="shared" ref="S22:BR22" si="18">SUM(S21:S21)</f>
        <v>0</v>
      </c>
      <c r="T22" s="3">
        <f t="shared" si="18"/>
        <v>0</v>
      </c>
      <c r="U22" s="3">
        <f t="shared" si="18"/>
        <v>5</v>
      </c>
      <c r="V22" s="3">
        <f t="shared" si="18"/>
        <v>0</v>
      </c>
      <c r="W22" s="3">
        <f t="shared" si="18"/>
        <v>0</v>
      </c>
      <c r="X22" s="3">
        <f t="shared" si="18"/>
        <v>0</v>
      </c>
      <c r="Y22" s="3">
        <f t="shared" si="18"/>
        <v>0</v>
      </c>
      <c r="Z22" s="3">
        <f>SUM(U22:Y22)</f>
        <v>5</v>
      </c>
      <c r="AA22" s="3">
        <f t="shared" si="18"/>
        <v>0</v>
      </c>
      <c r="AB22" s="3">
        <f t="shared" si="18"/>
        <v>0</v>
      </c>
      <c r="AC22" s="3">
        <f t="shared" si="18"/>
        <v>0</v>
      </c>
      <c r="AD22" s="3">
        <f t="shared" si="18"/>
        <v>0</v>
      </c>
      <c r="AE22" s="3">
        <f>SUM(Z22:AD22)</f>
        <v>5</v>
      </c>
      <c r="AF22" s="3">
        <f t="shared" si="18"/>
        <v>0</v>
      </c>
      <c r="AG22" s="3">
        <f t="shared" si="18"/>
        <v>0</v>
      </c>
      <c r="AH22" s="3">
        <f t="shared" si="18"/>
        <v>0</v>
      </c>
      <c r="AI22" s="3">
        <f t="shared" si="18"/>
        <v>0</v>
      </c>
      <c r="AJ22" s="3">
        <f>SUM(AJ21:AJ21)</f>
        <v>5</v>
      </c>
      <c r="AK22" s="3">
        <f t="shared" si="18"/>
        <v>0</v>
      </c>
      <c r="AL22" s="3">
        <f t="shared" si="18"/>
        <v>0</v>
      </c>
      <c r="AM22" s="3">
        <f t="shared" si="18"/>
        <v>0</v>
      </c>
      <c r="AN22" s="3">
        <f t="shared" si="18"/>
        <v>0</v>
      </c>
      <c r="AO22" s="3">
        <f>SUM(AO21:AO21)</f>
        <v>5</v>
      </c>
      <c r="AP22" s="3">
        <f t="shared" si="18"/>
        <v>0</v>
      </c>
      <c r="AQ22" s="3">
        <f t="shared" si="18"/>
        <v>0</v>
      </c>
      <c r="AR22" s="3">
        <f t="shared" si="18"/>
        <v>0</v>
      </c>
      <c r="AS22" s="3">
        <f t="shared" si="18"/>
        <v>0</v>
      </c>
      <c r="AT22" s="3">
        <f>SUM(AO22:AS22)</f>
        <v>5</v>
      </c>
      <c r="AU22" s="3">
        <f t="shared" si="18"/>
        <v>0</v>
      </c>
      <c r="AV22" s="3">
        <f t="shared" si="18"/>
        <v>0</v>
      </c>
      <c r="AW22" s="3">
        <f t="shared" si="18"/>
        <v>0</v>
      </c>
      <c r="AX22" s="3">
        <f t="shared" si="18"/>
        <v>0</v>
      </c>
      <c r="AY22" s="3">
        <f>SUM(AT22:AX22)</f>
        <v>5</v>
      </c>
      <c r="AZ22" s="3">
        <f t="shared" si="18"/>
        <v>0</v>
      </c>
      <c r="BA22" s="3">
        <f t="shared" si="18"/>
        <v>0</v>
      </c>
      <c r="BB22" s="3">
        <f t="shared" si="18"/>
        <v>0</v>
      </c>
      <c r="BC22" s="3">
        <f t="shared" si="18"/>
        <v>0</v>
      </c>
      <c r="BD22" s="3">
        <f>SUM(AY22:BC22)</f>
        <v>5</v>
      </c>
      <c r="BE22" s="3">
        <f t="shared" si="18"/>
        <v>0</v>
      </c>
      <c r="BF22" s="3">
        <f t="shared" si="18"/>
        <v>0</v>
      </c>
      <c r="BG22" s="3">
        <f t="shared" si="18"/>
        <v>0</v>
      </c>
      <c r="BH22" s="3">
        <f t="shared" si="18"/>
        <v>0</v>
      </c>
      <c r="BI22" s="3">
        <f>SUM(BD22:BH22)</f>
        <v>5</v>
      </c>
      <c r="BJ22" s="3">
        <f t="shared" si="18"/>
        <v>0</v>
      </c>
      <c r="BK22" s="3">
        <f t="shared" si="18"/>
        <v>0</v>
      </c>
      <c r="BL22" s="3">
        <f t="shared" si="18"/>
        <v>0</v>
      </c>
      <c r="BM22" s="3">
        <f t="shared" si="18"/>
        <v>0</v>
      </c>
      <c r="BN22" s="3">
        <f>SUM(BI22:BM22)</f>
        <v>5</v>
      </c>
      <c r="BO22" s="3">
        <f t="shared" si="18"/>
        <v>0</v>
      </c>
      <c r="BP22" s="3">
        <f t="shared" si="18"/>
        <v>0</v>
      </c>
      <c r="BQ22" s="3">
        <f t="shared" si="18"/>
        <v>0</v>
      </c>
      <c r="BR22" s="3">
        <f t="shared" si="18"/>
        <v>0</v>
      </c>
      <c r="BS22" s="3">
        <f>SUM(BN22:BR22)</f>
        <v>5</v>
      </c>
    </row>
    <row r="23" spans="1:71" s="33" customFormat="1" x14ac:dyDescent="0.25">
      <c r="A23" s="3"/>
      <c r="B23" s="3" t="s">
        <v>264</v>
      </c>
      <c r="C23" s="3">
        <f>COUNT(C17:C21)</f>
        <v>2</v>
      </c>
      <c r="D23" s="3"/>
      <c r="E23" s="79">
        <f>+SUM(E21:E21)</f>
        <v>23</v>
      </c>
      <c r="F23" s="3">
        <f>IF(B23="MAL",E23,IF(E23&gt;=11,E23+variables!$B$1,11))</f>
        <v>24</v>
      </c>
      <c r="G23" s="32">
        <f>$BS22/F23</f>
        <v>0.20833333333333334</v>
      </c>
      <c r="H23" s="119">
        <f>SUM(H21:H21)</f>
        <v>4</v>
      </c>
      <c r="I23" s="119">
        <f>SUM(I21:I21)</f>
        <v>4</v>
      </c>
      <c r="J23" s="119">
        <f>SUM(J21:J21)</f>
        <v>0</v>
      </c>
      <c r="K23" s="3"/>
      <c r="L23" s="3"/>
      <c r="M23" s="3">
        <f>SUM(M21:M21)</f>
        <v>0</v>
      </c>
      <c r="N23" s="3">
        <f>SUM(N21:N21)</f>
        <v>1</v>
      </c>
      <c r="O23" s="3">
        <f>SUM(O21:O21)</f>
        <v>0</v>
      </c>
      <c r="P23" s="32">
        <f>P21/F23</f>
        <v>0.20833333333333334</v>
      </c>
      <c r="Q23" s="3"/>
      <c r="R23" s="3">
        <f>M23+R22</f>
        <v>0</v>
      </c>
      <c r="S23" s="3">
        <f>N23+S22</f>
        <v>1</v>
      </c>
      <c r="T23" s="3">
        <f>O23+T22</f>
        <v>0</v>
      </c>
      <c r="U23" s="32">
        <f>U22/F23</f>
        <v>0.20833333333333334</v>
      </c>
      <c r="V23" s="3"/>
      <c r="W23" s="3">
        <f>R23+W22</f>
        <v>0</v>
      </c>
      <c r="X23" s="3">
        <f>S23+X22</f>
        <v>1</v>
      </c>
      <c r="Y23" s="3">
        <f>T23+Y22</f>
        <v>0</v>
      </c>
      <c r="Z23" s="32">
        <f>Z22/F23</f>
        <v>0.20833333333333334</v>
      </c>
      <c r="AA23" s="3"/>
      <c r="AB23" s="3">
        <f>W23+AB22</f>
        <v>0</v>
      </c>
      <c r="AC23" s="3">
        <f>X23+AC22</f>
        <v>1</v>
      </c>
      <c r="AD23" s="3">
        <f>Y23+AD22</f>
        <v>0</v>
      </c>
      <c r="AE23" s="32">
        <f>AE22/F23</f>
        <v>0.20833333333333334</v>
      </c>
      <c r="AF23" s="3"/>
      <c r="AG23" s="3">
        <f>AB23+AG22</f>
        <v>0</v>
      </c>
      <c r="AH23" s="3">
        <f>AC23+AH22</f>
        <v>1</v>
      </c>
      <c r="AI23" s="3">
        <f>AD23+AI22</f>
        <v>0</v>
      </c>
      <c r="AJ23" s="32">
        <f>AJ22/F23</f>
        <v>0.20833333333333334</v>
      </c>
      <c r="AK23" s="3"/>
      <c r="AL23" s="3">
        <f>AG23+AL22</f>
        <v>0</v>
      </c>
      <c r="AM23" s="3">
        <f>AH23+AM22</f>
        <v>1</v>
      </c>
      <c r="AN23" s="3">
        <f>AI23+AN22</f>
        <v>0</v>
      </c>
      <c r="AO23" s="32">
        <f>AO22/F23</f>
        <v>0.20833333333333334</v>
      </c>
      <c r="AP23" s="3"/>
      <c r="AQ23" s="3">
        <f>AL23+AQ22</f>
        <v>0</v>
      </c>
      <c r="AR23" s="3">
        <f>AM23+AR22</f>
        <v>1</v>
      </c>
      <c r="AS23" s="3">
        <f>AN23+AS22</f>
        <v>0</v>
      </c>
      <c r="AT23" s="32">
        <f>AT22/F23</f>
        <v>0.20833333333333334</v>
      </c>
      <c r="AU23" s="3"/>
      <c r="AV23" s="3">
        <f>AQ23+AV22</f>
        <v>0</v>
      </c>
      <c r="AW23" s="3">
        <f>AR23+AW22</f>
        <v>1</v>
      </c>
      <c r="AX23" s="3">
        <f>AS23+AX22</f>
        <v>0</v>
      </c>
      <c r="AY23" s="32">
        <f>AY22/F23</f>
        <v>0.20833333333333334</v>
      </c>
      <c r="AZ23" s="3"/>
      <c r="BA23" s="3">
        <f>AV23+BA22</f>
        <v>0</v>
      </c>
      <c r="BB23" s="3">
        <f>AW23+BB22</f>
        <v>1</v>
      </c>
      <c r="BC23" s="3">
        <f>AX23+BC22</f>
        <v>0</v>
      </c>
      <c r="BD23" s="32">
        <f>BD22/F23</f>
        <v>0.20833333333333334</v>
      </c>
      <c r="BE23" s="3"/>
      <c r="BF23" s="3">
        <f>BA23+BF22</f>
        <v>0</v>
      </c>
      <c r="BG23" s="3">
        <f>BB23+BG22</f>
        <v>1</v>
      </c>
      <c r="BH23" s="3">
        <f>BC23+BH22</f>
        <v>0</v>
      </c>
      <c r="BI23" s="32">
        <f>BI22/F23</f>
        <v>0.20833333333333334</v>
      </c>
      <c r="BJ23" s="3"/>
      <c r="BK23" s="3">
        <f>BF23+BK22</f>
        <v>0</v>
      </c>
      <c r="BL23" s="3">
        <f>BG23+BL22</f>
        <v>1</v>
      </c>
      <c r="BM23" s="3">
        <f>BH23+BM22</f>
        <v>0</v>
      </c>
      <c r="BN23" s="32">
        <f>BN22/F23</f>
        <v>0.20833333333333334</v>
      </c>
      <c r="BO23" s="3"/>
      <c r="BP23" s="3">
        <f>BK23+BP22</f>
        <v>0</v>
      </c>
      <c r="BQ23" s="3">
        <f>BL23+BQ22</f>
        <v>1</v>
      </c>
      <c r="BR23" s="3">
        <f>BM23+BR22</f>
        <v>0</v>
      </c>
      <c r="BS23" s="32">
        <f>BS22/F23</f>
        <v>0.20833333333333334</v>
      </c>
    </row>
    <row r="24" spans="1:71" s="33" customFormat="1" x14ac:dyDescent="0.25">
      <c r="A24" s="3"/>
      <c r="B24" s="3"/>
      <c r="C24" s="3"/>
      <c r="D24" s="3"/>
      <c r="E24" s="79"/>
      <c r="F24" s="3"/>
      <c r="G24" s="32"/>
      <c r="H24" s="119"/>
      <c r="I24" s="119"/>
      <c r="J24" s="119"/>
      <c r="K24" s="3"/>
      <c r="L24" s="3"/>
      <c r="M24" s="3"/>
      <c r="N24" s="3"/>
      <c r="O24" s="3"/>
      <c r="P24" s="32"/>
      <c r="Q24" s="3"/>
      <c r="R24" s="3"/>
      <c r="S24" s="3"/>
      <c r="T24" s="3"/>
      <c r="U24" s="32"/>
      <c r="V24" s="3"/>
      <c r="W24" s="3"/>
      <c r="X24" s="3"/>
      <c r="Y24" s="3"/>
      <c r="Z24" s="32"/>
      <c r="AA24" s="3"/>
      <c r="AB24" s="3"/>
      <c r="AC24" s="3"/>
      <c r="AD24" s="3"/>
      <c r="AE24" s="32"/>
      <c r="AF24" s="3"/>
      <c r="AG24" s="3"/>
      <c r="AH24" s="3"/>
      <c r="AI24" s="3"/>
      <c r="AJ24" s="32"/>
      <c r="AK24" s="3"/>
      <c r="AL24" s="3"/>
      <c r="AM24" s="3"/>
      <c r="AN24" s="3"/>
      <c r="AO24" s="32"/>
      <c r="AP24" s="3"/>
      <c r="AQ24" s="3"/>
      <c r="AR24" s="3"/>
      <c r="AS24" s="3"/>
      <c r="AT24" s="32"/>
      <c r="AU24" s="3"/>
      <c r="AV24" s="3"/>
      <c r="AW24" s="3"/>
      <c r="AX24" s="3"/>
      <c r="AY24" s="32"/>
      <c r="AZ24" s="3"/>
      <c r="BA24" s="3"/>
      <c r="BB24" s="3"/>
      <c r="BC24" s="3"/>
      <c r="BD24" s="32"/>
      <c r="BE24" s="3"/>
      <c r="BF24" s="3"/>
      <c r="BG24" s="3"/>
      <c r="BH24" s="3"/>
      <c r="BI24" s="32"/>
      <c r="BJ24" s="3"/>
      <c r="BK24" s="3"/>
      <c r="BL24" s="3"/>
      <c r="BM24" s="3"/>
      <c r="BN24" s="32"/>
      <c r="BO24" s="3"/>
      <c r="BP24" s="3"/>
      <c r="BQ24" s="3"/>
      <c r="BR24" s="3"/>
      <c r="BS24" s="32"/>
    </row>
    <row r="25" spans="1:71" s="163" customFormat="1" x14ac:dyDescent="0.25">
      <c r="A25" s="183"/>
      <c r="B25" s="208" t="s">
        <v>398</v>
      </c>
      <c r="C25" s="159">
        <v>52</v>
      </c>
      <c r="D25" s="159"/>
      <c r="E25" s="209">
        <v>28</v>
      </c>
      <c r="F25" s="159">
        <f>IF(B25="MAL",E25,IF(E25&gt;=11,E25+variables!$B$1,11))</f>
        <v>29</v>
      </c>
      <c r="G25" s="160">
        <f>$BS25/F25</f>
        <v>0.89655172413793105</v>
      </c>
      <c r="H25" s="161">
        <v>1</v>
      </c>
      <c r="I25" s="161">
        <f>+H25+J25</f>
        <v>1</v>
      </c>
      <c r="J25" s="161"/>
      <c r="K25" s="159">
        <v>2019</v>
      </c>
      <c r="L25" s="159">
        <v>2019</v>
      </c>
      <c r="M25" s="159"/>
      <c r="N25" s="159"/>
      <c r="O25" s="159"/>
      <c r="P25" s="161">
        <f>SUM(M25:O25)+H25</f>
        <v>1</v>
      </c>
      <c r="Q25" s="159"/>
      <c r="R25" s="159"/>
      <c r="S25" s="159"/>
      <c r="T25" s="159"/>
      <c r="U25" s="159">
        <f>SUM(P25:T25)</f>
        <v>1</v>
      </c>
      <c r="V25" s="159"/>
      <c r="W25" s="159"/>
      <c r="X25" s="159"/>
      <c r="Y25" s="159"/>
      <c r="Z25" s="159">
        <f>SUM(U25:Y25)</f>
        <v>1</v>
      </c>
      <c r="AA25" s="159"/>
      <c r="AB25" s="159"/>
      <c r="AC25" s="159"/>
      <c r="AD25" s="159"/>
      <c r="AE25" s="159">
        <f>SUM(Z25:AD25)</f>
        <v>1</v>
      </c>
      <c r="AF25" s="159"/>
      <c r="AG25" s="159"/>
      <c r="AH25" s="159"/>
      <c r="AI25" s="159"/>
      <c r="AJ25" s="159">
        <f>SUM(AE25:AI25)</f>
        <v>1</v>
      </c>
      <c r="AK25" s="159"/>
      <c r="AL25" s="159"/>
      <c r="AM25" s="159">
        <v>25</v>
      </c>
      <c r="AN25" s="159"/>
      <c r="AO25" s="159">
        <f>SUM(AJ25:AN25)</f>
        <v>26</v>
      </c>
      <c r="AP25" s="159"/>
      <c r="AQ25" s="159"/>
      <c r="AR25" s="159"/>
      <c r="AS25" s="159"/>
      <c r="AT25" s="159">
        <f>SUM(AO25:AS25)</f>
        <v>26</v>
      </c>
      <c r="AU25" s="159"/>
      <c r="AV25" s="159"/>
      <c r="AW25" s="159"/>
      <c r="AX25" s="159"/>
      <c r="AY25" s="159">
        <f>SUM(AT25:AX25)</f>
        <v>26</v>
      </c>
      <c r="AZ25" s="159"/>
      <c r="BA25" s="159"/>
      <c r="BB25" s="159"/>
      <c r="BC25" s="159"/>
      <c r="BD25" s="159">
        <f>SUM(AY25:BC25)</f>
        <v>26</v>
      </c>
      <c r="BE25" s="159"/>
      <c r="BF25" s="159"/>
      <c r="BG25" s="159"/>
      <c r="BH25" s="159"/>
      <c r="BI25" s="159">
        <f>SUM(BD25:BH25)</f>
        <v>26</v>
      </c>
      <c r="BJ25" s="159"/>
      <c r="BK25" s="159"/>
      <c r="BL25" s="159"/>
      <c r="BM25" s="159"/>
      <c r="BN25" s="159">
        <f>SUM(BI25:BM25)</f>
        <v>26</v>
      </c>
      <c r="BO25" s="159"/>
      <c r="BP25" s="159"/>
      <c r="BQ25" s="159"/>
      <c r="BR25" s="159"/>
      <c r="BS25" s="159">
        <f>SUM(BN25:BR25)</f>
        <v>26</v>
      </c>
    </row>
    <row r="26" spans="1:71" s="33" customFormat="1" x14ac:dyDescent="0.25">
      <c r="A26" s="3"/>
      <c r="B26" s="3"/>
      <c r="C26" s="3"/>
      <c r="D26" s="3"/>
      <c r="E26" s="79"/>
      <c r="F26" s="3"/>
      <c r="G26" s="32"/>
      <c r="H26" s="119"/>
      <c r="I26" s="119"/>
      <c r="J26" s="119"/>
      <c r="K26" s="3"/>
      <c r="L26" s="3"/>
      <c r="M26" s="3"/>
      <c r="N26" s="3"/>
      <c r="O26" s="3"/>
      <c r="P26" s="32"/>
      <c r="Q26" s="3">
        <f t="shared" ref="Q26:AV26" si="19">SUM(Q25:Q25)</f>
        <v>0</v>
      </c>
      <c r="R26" s="3">
        <f t="shared" si="19"/>
        <v>0</v>
      </c>
      <c r="S26" s="3">
        <f t="shared" si="19"/>
        <v>0</v>
      </c>
      <c r="T26" s="3">
        <f t="shared" si="19"/>
        <v>0</v>
      </c>
      <c r="U26" s="3">
        <f t="shared" si="19"/>
        <v>1</v>
      </c>
      <c r="V26" s="3">
        <f t="shared" si="19"/>
        <v>0</v>
      </c>
      <c r="W26" s="3">
        <f t="shared" si="19"/>
        <v>0</v>
      </c>
      <c r="X26" s="3">
        <f t="shared" si="19"/>
        <v>0</v>
      </c>
      <c r="Y26" s="3">
        <f t="shared" si="19"/>
        <v>0</v>
      </c>
      <c r="Z26" s="3">
        <f t="shared" si="19"/>
        <v>1</v>
      </c>
      <c r="AA26" s="3">
        <f t="shared" si="19"/>
        <v>0</v>
      </c>
      <c r="AB26" s="3">
        <f t="shared" si="19"/>
        <v>0</v>
      </c>
      <c r="AC26" s="3">
        <f t="shared" si="19"/>
        <v>0</v>
      </c>
      <c r="AD26" s="3">
        <f t="shared" si="19"/>
        <v>0</v>
      </c>
      <c r="AE26" s="3">
        <f t="shared" si="19"/>
        <v>1</v>
      </c>
      <c r="AF26" s="3">
        <f t="shared" si="19"/>
        <v>0</v>
      </c>
      <c r="AG26" s="3">
        <f t="shared" si="19"/>
        <v>0</v>
      </c>
      <c r="AH26" s="3">
        <f t="shared" si="19"/>
        <v>0</v>
      </c>
      <c r="AI26" s="3">
        <f t="shared" si="19"/>
        <v>0</v>
      </c>
      <c r="AJ26" s="3">
        <f t="shared" si="19"/>
        <v>1</v>
      </c>
      <c r="AK26" s="3">
        <f t="shared" si="19"/>
        <v>0</v>
      </c>
      <c r="AL26" s="3">
        <f t="shared" si="19"/>
        <v>0</v>
      </c>
      <c r="AM26" s="3">
        <f t="shared" si="19"/>
        <v>25</v>
      </c>
      <c r="AN26" s="3">
        <f t="shared" si="19"/>
        <v>0</v>
      </c>
      <c r="AO26" s="3">
        <f t="shared" si="19"/>
        <v>26</v>
      </c>
      <c r="AP26" s="3">
        <f t="shared" si="19"/>
        <v>0</v>
      </c>
      <c r="AQ26" s="3">
        <f t="shared" si="19"/>
        <v>0</v>
      </c>
      <c r="AR26" s="3">
        <f t="shared" si="19"/>
        <v>0</v>
      </c>
      <c r="AS26" s="3">
        <f t="shared" si="19"/>
        <v>0</v>
      </c>
      <c r="AT26" s="3">
        <f t="shared" si="19"/>
        <v>26</v>
      </c>
      <c r="AU26" s="3">
        <f t="shared" si="19"/>
        <v>0</v>
      </c>
      <c r="AV26" s="3">
        <f t="shared" si="19"/>
        <v>0</v>
      </c>
      <c r="AW26" s="3">
        <f t="shared" ref="AW26:BS26" si="20">SUM(AW25:AW25)</f>
        <v>0</v>
      </c>
      <c r="AX26" s="3">
        <f t="shared" si="20"/>
        <v>0</v>
      </c>
      <c r="AY26" s="3">
        <f t="shared" si="20"/>
        <v>26</v>
      </c>
      <c r="AZ26" s="3">
        <f t="shared" si="20"/>
        <v>0</v>
      </c>
      <c r="BA26" s="3">
        <f t="shared" si="20"/>
        <v>0</v>
      </c>
      <c r="BB26" s="3">
        <f t="shared" si="20"/>
        <v>0</v>
      </c>
      <c r="BC26" s="3">
        <f t="shared" si="20"/>
        <v>0</v>
      </c>
      <c r="BD26" s="3">
        <f t="shared" si="20"/>
        <v>26</v>
      </c>
      <c r="BE26" s="3">
        <f t="shared" si="20"/>
        <v>0</v>
      </c>
      <c r="BF26" s="3">
        <f t="shared" si="20"/>
        <v>0</v>
      </c>
      <c r="BG26" s="3">
        <f t="shared" si="20"/>
        <v>0</v>
      </c>
      <c r="BH26" s="3">
        <f t="shared" si="20"/>
        <v>0</v>
      </c>
      <c r="BI26" s="3">
        <f t="shared" si="20"/>
        <v>26</v>
      </c>
      <c r="BJ26" s="3">
        <f t="shared" si="20"/>
        <v>0</v>
      </c>
      <c r="BK26" s="3">
        <f t="shared" si="20"/>
        <v>0</v>
      </c>
      <c r="BL26" s="3">
        <f t="shared" si="20"/>
        <v>0</v>
      </c>
      <c r="BM26" s="3">
        <f t="shared" si="20"/>
        <v>0</v>
      </c>
      <c r="BN26" s="3">
        <f t="shared" si="20"/>
        <v>26</v>
      </c>
      <c r="BO26" s="3">
        <f t="shared" si="20"/>
        <v>0</v>
      </c>
      <c r="BP26" s="3">
        <f t="shared" si="20"/>
        <v>0</v>
      </c>
      <c r="BQ26" s="3">
        <f t="shared" si="20"/>
        <v>0</v>
      </c>
      <c r="BR26" s="3">
        <f t="shared" si="20"/>
        <v>0</v>
      </c>
      <c r="BS26" s="3">
        <f t="shared" si="20"/>
        <v>26</v>
      </c>
    </row>
    <row r="27" spans="1:71" s="33" customFormat="1" x14ac:dyDescent="0.25">
      <c r="A27" s="3"/>
      <c r="B27" s="3" t="s">
        <v>264</v>
      </c>
      <c r="C27" s="3"/>
      <c r="D27" s="3"/>
      <c r="E27" s="79">
        <f>+SUM(E25:E25)</f>
        <v>28</v>
      </c>
      <c r="F27" s="3">
        <f>IF(B27="MAL",E27,IF(E27&gt;=11,E27+variables!$B$1,11))</f>
        <v>29</v>
      </c>
      <c r="G27" s="32">
        <f>$BS26/F27</f>
        <v>0.89655172413793105</v>
      </c>
      <c r="H27" s="119">
        <f>SUM(H25:H25)</f>
        <v>1</v>
      </c>
      <c r="I27" s="119">
        <f>SUM(I25:I25)</f>
        <v>1</v>
      </c>
      <c r="J27" s="119">
        <f>SUM(J25:J25)</f>
        <v>0</v>
      </c>
      <c r="K27" s="3"/>
      <c r="L27" s="3"/>
      <c r="M27" s="3">
        <f>SUM(M25:M25)</f>
        <v>0</v>
      </c>
      <c r="N27" s="3">
        <f>SUM(N25:N25)</f>
        <v>0</v>
      </c>
      <c r="O27" s="3">
        <f>SUM(O25:O25)</f>
        <v>0</v>
      </c>
      <c r="P27" s="32">
        <f>P25/F27</f>
        <v>3.4482758620689655E-2</v>
      </c>
      <c r="Q27" s="3"/>
      <c r="R27" s="3">
        <f>M27+R26</f>
        <v>0</v>
      </c>
      <c r="S27" s="3">
        <f>N27+S26</f>
        <v>0</v>
      </c>
      <c r="T27" s="3">
        <f>O27+T26</f>
        <v>0</v>
      </c>
      <c r="U27" s="32">
        <f>U26/F27</f>
        <v>3.4482758620689655E-2</v>
      </c>
      <c r="V27" s="3"/>
      <c r="W27" s="3">
        <f>R27+W26</f>
        <v>0</v>
      </c>
      <c r="X27" s="3">
        <f>S27+X26</f>
        <v>0</v>
      </c>
      <c r="Y27" s="3">
        <f>T27+Y26</f>
        <v>0</v>
      </c>
      <c r="Z27" s="32">
        <f>Z26/F27</f>
        <v>3.4482758620689655E-2</v>
      </c>
      <c r="AA27" s="3"/>
      <c r="AB27" s="3">
        <f>W27+AB26</f>
        <v>0</v>
      </c>
      <c r="AC27" s="3">
        <f>X27+AC26</f>
        <v>0</v>
      </c>
      <c r="AD27" s="3">
        <f>Y27+AD26</f>
        <v>0</v>
      </c>
      <c r="AE27" s="32">
        <f>AE26/F27</f>
        <v>3.4482758620689655E-2</v>
      </c>
      <c r="AF27" s="3"/>
      <c r="AG27" s="3">
        <f>AB27+AG26</f>
        <v>0</v>
      </c>
      <c r="AH27" s="3">
        <f>AC27+AH26</f>
        <v>0</v>
      </c>
      <c r="AI27" s="3">
        <f>AD27+AI26</f>
        <v>0</v>
      </c>
      <c r="AJ27" s="32">
        <f>AJ26/F27</f>
        <v>3.4482758620689655E-2</v>
      </c>
      <c r="AK27" s="3"/>
      <c r="AL27" s="3">
        <f>AG27+AL26</f>
        <v>0</v>
      </c>
      <c r="AM27" s="3">
        <f>AH27+AM26</f>
        <v>25</v>
      </c>
      <c r="AN27" s="3">
        <f>AI27+AN26</f>
        <v>0</v>
      </c>
      <c r="AO27" s="32">
        <f>AO26/F27</f>
        <v>0.89655172413793105</v>
      </c>
      <c r="AP27" s="3"/>
      <c r="AQ27" s="3">
        <f>AL27+AQ26</f>
        <v>0</v>
      </c>
      <c r="AR27" s="3">
        <f>AM27+AR26</f>
        <v>25</v>
      </c>
      <c r="AS27" s="3">
        <f>AN27+AS26</f>
        <v>0</v>
      </c>
      <c r="AT27" s="32">
        <f>AT26/F27</f>
        <v>0.89655172413793105</v>
      </c>
      <c r="AU27" s="3"/>
      <c r="AV27" s="3">
        <f>AQ27+AV26</f>
        <v>0</v>
      </c>
      <c r="AW27" s="3">
        <f>AR27+AW26</f>
        <v>25</v>
      </c>
      <c r="AX27" s="3">
        <f>AS27+AX26</f>
        <v>0</v>
      </c>
      <c r="AY27" s="32">
        <f>AY26/F27</f>
        <v>0.89655172413793105</v>
      </c>
      <c r="AZ27" s="3"/>
      <c r="BA27" s="3">
        <f>AV27+BA26</f>
        <v>0</v>
      </c>
      <c r="BB27" s="3">
        <f>AW27+BB26</f>
        <v>25</v>
      </c>
      <c r="BC27" s="3">
        <f>AX27+BC26</f>
        <v>0</v>
      </c>
      <c r="BD27" s="32">
        <f>BD26/F27</f>
        <v>0.89655172413793105</v>
      </c>
      <c r="BE27" s="3"/>
      <c r="BF27" s="3">
        <f>BA27+BF26</f>
        <v>0</v>
      </c>
      <c r="BG27" s="3">
        <f>BB27+BG26</f>
        <v>25</v>
      </c>
      <c r="BH27" s="3">
        <f>BC27+BH26</f>
        <v>0</v>
      </c>
      <c r="BI27" s="32">
        <f>BI26/F27</f>
        <v>0.89655172413793105</v>
      </c>
      <c r="BJ27" s="3"/>
      <c r="BK27" s="3">
        <f>BF27+BK26</f>
        <v>0</v>
      </c>
      <c r="BL27" s="3">
        <f>BG27+BL26</f>
        <v>25</v>
      </c>
      <c r="BM27" s="3">
        <f>BH27+BM26</f>
        <v>0</v>
      </c>
      <c r="BN27" s="32">
        <f>BN26/F27</f>
        <v>0.89655172413793105</v>
      </c>
      <c r="BO27" s="3"/>
      <c r="BP27" s="3">
        <f>BK27+BP26</f>
        <v>0</v>
      </c>
      <c r="BQ27" s="3">
        <f>BL27+BQ26</f>
        <v>25</v>
      </c>
      <c r="BR27" s="3">
        <f>BM27+BR26</f>
        <v>0</v>
      </c>
      <c r="BS27" s="32">
        <f>BS26/F27</f>
        <v>0.89655172413793105</v>
      </c>
    </row>
    <row r="28" spans="1:71" s="33" customFormat="1" x14ac:dyDescent="0.25">
      <c r="A28" s="3"/>
      <c r="B28" s="3"/>
      <c r="C28" s="3"/>
      <c r="D28" s="3"/>
      <c r="E28" s="79"/>
      <c r="F28" s="3"/>
      <c r="G28" s="32"/>
      <c r="H28" s="119"/>
      <c r="I28" s="119"/>
      <c r="J28" s="119"/>
      <c r="K28" s="3"/>
      <c r="L28" s="3"/>
      <c r="M28" s="3"/>
      <c r="N28" s="3"/>
      <c r="O28" s="3"/>
      <c r="P28" s="32"/>
      <c r="Q28" s="3"/>
      <c r="R28" s="3"/>
      <c r="S28" s="3"/>
      <c r="T28" s="3"/>
      <c r="U28" s="32"/>
      <c r="V28" s="3"/>
      <c r="W28" s="3"/>
      <c r="X28" s="3"/>
      <c r="Y28" s="3"/>
      <c r="Z28" s="32"/>
      <c r="AA28" s="3"/>
      <c r="AB28" s="3"/>
      <c r="AC28" s="3"/>
      <c r="AD28" s="3"/>
      <c r="AE28" s="32"/>
      <c r="AF28" s="3"/>
      <c r="AG28" s="3"/>
      <c r="AH28" s="3"/>
      <c r="AI28" s="3"/>
      <c r="AJ28" s="32"/>
      <c r="AK28" s="3"/>
      <c r="AL28" s="3"/>
      <c r="AM28" s="3"/>
      <c r="AN28" s="3"/>
      <c r="AO28" s="32"/>
      <c r="AP28" s="3"/>
      <c r="AQ28" s="3"/>
      <c r="AR28" s="3"/>
      <c r="AS28" s="3"/>
      <c r="AT28" s="32"/>
      <c r="AU28" s="3"/>
      <c r="AV28" s="3"/>
      <c r="AW28" s="3"/>
      <c r="AX28" s="3"/>
      <c r="AY28" s="32"/>
      <c r="AZ28" s="3"/>
      <c r="BA28" s="3"/>
      <c r="BB28" s="3"/>
      <c r="BC28" s="3"/>
      <c r="BD28" s="32"/>
      <c r="BE28" s="3"/>
      <c r="BF28" s="3"/>
      <c r="BG28" s="3"/>
      <c r="BH28" s="3"/>
      <c r="BI28" s="32"/>
      <c r="BJ28" s="3"/>
      <c r="BK28" s="3"/>
      <c r="BL28" s="3"/>
      <c r="BM28" s="3"/>
      <c r="BN28" s="32"/>
      <c r="BO28" s="3"/>
      <c r="BP28" s="3"/>
      <c r="BQ28" s="3"/>
      <c r="BR28" s="3"/>
      <c r="BS28" s="32"/>
    </row>
    <row r="29" spans="1:71" s="33" customFormat="1" x14ac:dyDescent="0.25">
      <c r="A29" s="31" t="s">
        <v>183</v>
      </c>
      <c r="B29" s="3" t="s">
        <v>124</v>
      </c>
      <c r="C29" s="3"/>
      <c r="D29" s="3"/>
      <c r="E29" s="25">
        <v>79</v>
      </c>
      <c r="F29" s="3">
        <f>IF(B29="MAL",E29,IF(E29&gt;=11,E29+variables!$B$1,11))</f>
        <v>79</v>
      </c>
      <c r="G29" s="32">
        <f>BS29/F29</f>
        <v>1</v>
      </c>
      <c r="H29" s="119">
        <v>79</v>
      </c>
      <c r="I29" s="119">
        <f t="shared" ref="I29:I38" si="21">+H29+J29</f>
        <v>79</v>
      </c>
      <c r="J29" s="133"/>
      <c r="K29" s="13">
        <v>2019</v>
      </c>
      <c r="L29" s="13">
        <v>2019</v>
      </c>
      <c r="M29" s="13"/>
      <c r="N29" s="13"/>
      <c r="O29" s="13"/>
      <c r="P29" s="119">
        <f>+H29</f>
        <v>79</v>
      </c>
      <c r="Q29" s="13"/>
      <c r="R29" s="13"/>
      <c r="S29" s="13"/>
      <c r="T29" s="13"/>
      <c r="U29" s="3">
        <f t="shared" ref="U29:U38" si="22">SUM(P29:T29)</f>
        <v>79</v>
      </c>
      <c r="V29" s="13"/>
      <c r="W29" s="13"/>
      <c r="X29" s="13"/>
      <c r="Y29" s="13"/>
      <c r="Z29" s="3">
        <f t="shared" ref="Z29:Z38" si="23">SUM(U29:Y29)</f>
        <v>79</v>
      </c>
      <c r="AA29" s="13"/>
      <c r="AB29" s="13"/>
      <c r="AC29" s="13"/>
      <c r="AD29" s="13"/>
      <c r="AE29" s="3">
        <f t="shared" ref="AE29:AE38" si="24">SUM(Z29:AD29)</f>
        <v>79</v>
      </c>
      <c r="AF29" s="13"/>
      <c r="AG29" s="13"/>
      <c r="AH29" s="13"/>
      <c r="AI29" s="13"/>
      <c r="AJ29" s="3">
        <f t="shared" ref="AJ29:AJ38" si="25">SUM(AE29:AI29)</f>
        <v>79</v>
      </c>
      <c r="AK29" s="13"/>
      <c r="AL29" s="13"/>
      <c r="AM29" s="13"/>
      <c r="AN29" s="13"/>
      <c r="AO29" s="3">
        <f t="shared" ref="AO29:AO38" si="26">SUM(AJ29:AN29)</f>
        <v>79</v>
      </c>
      <c r="AP29" s="13"/>
      <c r="AQ29" s="13"/>
      <c r="AR29" s="13"/>
      <c r="AS29" s="13"/>
      <c r="AT29" s="3">
        <f t="shared" ref="AT29:AT38" si="27">SUM(AO29:AS29)</f>
        <v>79</v>
      </c>
      <c r="AU29" s="13"/>
      <c r="AV29" s="13"/>
      <c r="AW29" s="13"/>
      <c r="AX29" s="13"/>
      <c r="AY29" s="3">
        <f t="shared" ref="AY29:AY38" si="28">SUM(AT29:AX29)</f>
        <v>79</v>
      </c>
      <c r="AZ29" s="13"/>
      <c r="BA29" s="13"/>
      <c r="BB29" s="13"/>
      <c r="BC29" s="13"/>
      <c r="BD29" s="3">
        <f t="shared" ref="BD29:BD38" si="29">SUM(AY29:BC29)</f>
        <v>79</v>
      </c>
      <c r="BE29" s="13"/>
      <c r="BF29" s="13"/>
      <c r="BG29" s="13"/>
      <c r="BH29" s="13"/>
      <c r="BI29" s="3">
        <f t="shared" ref="BI29:BI38" si="30">SUM(BD29:BH29)</f>
        <v>79</v>
      </c>
      <c r="BJ29" s="13"/>
      <c r="BK29" s="13"/>
      <c r="BL29" s="13"/>
      <c r="BM29" s="13"/>
      <c r="BN29" s="3">
        <f t="shared" ref="BN29:BN38" si="31">SUM(BI29:BM29)</f>
        <v>79</v>
      </c>
      <c r="BO29" s="13"/>
      <c r="BP29" s="13"/>
      <c r="BQ29" s="13"/>
      <c r="BR29" s="13"/>
      <c r="BS29" s="3">
        <f t="shared" ref="BS29:BS38" si="32">SUM(BN29:BR29)</f>
        <v>79</v>
      </c>
    </row>
    <row r="30" spans="1:71" s="229" customFormat="1" x14ac:dyDescent="0.25">
      <c r="A30" s="221" t="s">
        <v>438</v>
      </c>
      <c r="B30" s="222" t="s">
        <v>77</v>
      </c>
      <c r="C30" s="223">
        <v>5</v>
      </c>
      <c r="D30" s="223">
        <v>701</v>
      </c>
      <c r="E30" s="224">
        <v>15</v>
      </c>
      <c r="F30" s="222">
        <f>IF(B30="MAL",E30,IF(E30&gt;=11,E30+variables!$B$1,11))</f>
        <v>16</v>
      </c>
      <c r="G30" s="225">
        <f t="shared" ref="G30:G38" si="33">$BS30/F30</f>
        <v>0.625</v>
      </c>
      <c r="H30" s="226">
        <v>10</v>
      </c>
      <c r="I30" s="226">
        <f t="shared" si="21"/>
        <v>10</v>
      </c>
      <c r="J30" s="227"/>
      <c r="K30" s="228">
        <v>2019</v>
      </c>
      <c r="L30" s="228">
        <v>2018</v>
      </c>
      <c r="M30" s="228"/>
      <c r="N30" s="228"/>
      <c r="O30" s="228"/>
      <c r="P30" s="226">
        <f>SUM(M30:O30)+H30</f>
        <v>10</v>
      </c>
      <c r="Q30" s="228"/>
      <c r="R30" s="228"/>
      <c r="S30" s="228"/>
      <c r="T30" s="228"/>
      <c r="U30" s="222">
        <f t="shared" si="22"/>
        <v>10</v>
      </c>
      <c r="V30" s="228"/>
      <c r="W30" s="228"/>
      <c r="X30" s="228"/>
      <c r="Y30" s="228"/>
      <c r="Z30" s="222">
        <f t="shared" si="23"/>
        <v>10</v>
      </c>
      <c r="AA30" s="228"/>
      <c r="AB30" s="228"/>
      <c r="AC30" s="228"/>
      <c r="AD30" s="228"/>
      <c r="AE30" s="222">
        <f t="shared" si="24"/>
        <v>10</v>
      </c>
      <c r="AF30" s="228"/>
      <c r="AG30" s="228"/>
      <c r="AH30" s="228"/>
      <c r="AI30" s="228"/>
      <c r="AJ30" s="222">
        <f t="shared" si="25"/>
        <v>10</v>
      </c>
      <c r="AK30" s="228"/>
      <c r="AL30" s="228"/>
      <c r="AM30" s="228"/>
      <c r="AN30" s="228"/>
      <c r="AO30" s="222">
        <f t="shared" si="26"/>
        <v>10</v>
      </c>
      <c r="AP30" s="228"/>
      <c r="AQ30" s="228"/>
      <c r="AR30" s="228"/>
      <c r="AS30" s="228"/>
      <c r="AT30" s="222">
        <f t="shared" si="27"/>
        <v>10</v>
      </c>
      <c r="AU30" s="228"/>
      <c r="AV30" s="228"/>
      <c r="AW30" s="228"/>
      <c r="AX30" s="228"/>
      <c r="AY30" s="222">
        <f t="shared" si="28"/>
        <v>10</v>
      </c>
      <c r="AZ30" s="228"/>
      <c r="BA30" s="228"/>
      <c r="BB30" s="228"/>
      <c r="BC30" s="228"/>
      <c r="BD30" s="222">
        <f t="shared" si="29"/>
        <v>10</v>
      </c>
      <c r="BE30" s="228"/>
      <c r="BF30" s="228"/>
      <c r="BG30" s="228"/>
      <c r="BH30" s="228"/>
      <c r="BI30" s="222">
        <f t="shared" si="30"/>
        <v>10</v>
      </c>
      <c r="BJ30" s="228"/>
      <c r="BK30" s="228"/>
      <c r="BL30" s="228"/>
      <c r="BM30" s="228"/>
      <c r="BN30" s="222">
        <f t="shared" si="31"/>
        <v>10</v>
      </c>
      <c r="BO30" s="228"/>
      <c r="BP30" s="228"/>
      <c r="BQ30" s="228"/>
      <c r="BR30" s="228"/>
      <c r="BS30" s="222">
        <f t="shared" si="32"/>
        <v>10</v>
      </c>
    </row>
    <row r="31" spans="1:71" s="33" customFormat="1" x14ac:dyDescent="0.25">
      <c r="A31" s="31"/>
      <c r="B31" s="3" t="s">
        <v>225</v>
      </c>
      <c r="C31" s="19">
        <v>12</v>
      </c>
      <c r="D31" s="19">
        <v>4012</v>
      </c>
      <c r="E31" s="25">
        <v>23</v>
      </c>
      <c r="F31" s="3">
        <f>IF(B31="MAL",E31,IF(E31&gt;=11,E31+variables!$B$1,11))</f>
        <v>24</v>
      </c>
      <c r="G31" s="32">
        <f t="shared" si="33"/>
        <v>0.79166666666666663</v>
      </c>
      <c r="H31" s="119">
        <v>5</v>
      </c>
      <c r="I31" s="119">
        <f t="shared" si="21"/>
        <v>5</v>
      </c>
      <c r="J31" s="133"/>
      <c r="K31" s="13">
        <v>2019</v>
      </c>
      <c r="L31" s="13">
        <v>2019</v>
      </c>
      <c r="M31" s="13"/>
      <c r="N31" s="13"/>
      <c r="O31" s="13"/>
      <c r="P31" s="119">
        <f t="shared" ref="P31:P38" si="34">SUM(M31:O31)+H31</f>
        <v>5</v>
      </c>
      <c r="Q31" s="13"/>
      <c r="R31" s="13"/>
      <c r="S31" s="13"/>
      <c r="T31" s="13"/>
      <c r="U31" s="3">
        <f t="shared" si="22"/>
        <v>5</v>
      </c>
      <c r="V31" s="13"/>
      <c r="W31" s="13"/>
      <c r="X31" s="13"/>
      <c r="Y31" s="13"/>
      <c r="Z31" s="3">
        <f t="shared" si="23"/>
        <v>5</v>
      </c>
      <c r="AA31" s="13"/>
      <c r="AB31" s="13"/>
      <c r="AC31" s="13"/>
      <c r="AD31" s="13"/>
      <c r="AE31" s="3">
        <f t="shared" si="24"/>
        <v>5</v>
      </c>
      <c r="AF31" s="13"/>
      <c r="AG31" s="13"/>
      <c r="AH31" s="13"/>
      <c r="AI31" s="13"/>
      <c r="AJ31" s="3">
        <f t="shared" si="25"/>
        <v>5</v>
      </c>
      <c r="AK31" s="13"/>
      <c r="AL31" s="13"/>
      <c r="AM31" s="13"/>
      <c r="AN31" s="13"/>
      <c r="AO31" s="3">
        <f t="shared" si="26"/>
        <v>5</v>
      </c>
      <c r="AP31" s="13"/>
      <c r="AQ31" s="13"/>
      <c r="AR31" s="13">
        <v>14</v>
      </c>
      <c r="AS31" s="13"/>
      <c r="AT31" s="3">
        <f t="shared" si="27"/>
        <v>19</v>
      </c>
      <c r="AU31" s="13"/>
      <c r="AV31" s="13"/>
      <c r="AW31" s="13"/>
      <c r="AX31" s="13"/>
      <c r="AY31" s="3">
        <f t="shared" si="28"/>
        <v>19</v>
      </c>
      <c r="AZ31" s="13"/>
      <c r="BA31" s="13"/>
      <c r="BB31" s="13"/>
      <c r="BC31" s="13"/>
      <c r="BD31" s="3">
        <f t="shared" si="29"/>
        <v>19</v>
      </c>
      <c r="BE31" s="13"/>
      <c r="BF31" s="13"/>
      <c r="BG31" s="13"/>
      <c r="BH31" s="13"/>
      <c r="BI31" s="3">
        <f t="shared" si="30"/>
        <v>19</v>
      </c>
      <c r="BJ31" s="13"/>
      <c r="BK31" s="13"/>
      <c r="BL31" s="13"/>
      <c r="BM31" s="13"/>
      <c r="BN31" s="3">
        <f t="shared" si="31"/>
        <v>19</v>
      </c>
      <c r="BO31" s="13"/>
      <c r="BP31" s="13"/>
      <c r="BQ31" s="13"/>
      <c r="BR31" s="13"/>
      <c r="BS31" s="3">
        <f t="shared" si="32"/>
        <v>19</v>
      </c>
    </row>
    <row r="32" spans="1:71" s="33" customFormat="1" x14ac:dyDescent="0.25">
      <c r="A32" s="31"/>
      <c r="B32" s="3" t="s">
        <v>422</v>
      </c>
      <c r="C32" s="19">
        <v>14</v>
      </c>
      <c r="D32" s="19">
        <v>830</v>
      </c>
      <c r="E32" s="25">
        <v>23</v>
      </c>
      <c r="F32" s="3">
        <f>IF(B32="MAL",E32,IF(E32&gt;=11,E32+variables!$B$1,11))</f>
        <v>24</v>
      </c>
      <c r="G32" s="32">
        <f t="shared" si="33"/>
        <v>0.875</v>
      </c>
      <c r="H32" s="119">
        <v>14</v>
      </c>
      <c r="I32" s="119">
        <f t="shared" si="21"/>
        <v>14</v>
      </c>
      <c r="J32" s="133"/>
      <c r="K32" s="13">
        <v>2019</v>
      </c>
      <c r="L32" s="13">
        <v>2019</v>
      </c>
      <c r="M32" s="13"/>
      <c r="N32" s="13"/>
      <c r="O32" s="13"/>
      <c r="P32" s="119">
        <f t="shared" si="34"/>
        <v>14</v>
      </c>
      <c r="Q32" s="13"/>
      <c r="R32" s="13"/>
      <c r="S32" s="13"/>
      <c r="T32" s="13"/>
      <c r="U32" s="3">
        <f t="shared" si="22"/>
        <v>14</v>
      </c>
      <c r="V32" s="13"/>
      <c r="W32" s="13"/>
      <c r="X32" s="13"/>
      <c r="Y32" s="13"/>
      <c r="Z32" s="3">
        <f t="shared" si="23"/>
        <v>14</v>
      </c>
      <c r="AA32" s="13"/>
      <c r="AB32" s="13"/>
      <c r="AC32" s="13"/>
      <c r="AD32" s="13"/>
      <c r="AE32" s="3">
        <f t="shared" si="24"/>
        <v>14</v>
      </c>
      <c r="AF32" s="13"/>
      <c r="AG32" s="13"/>
      <c r="AH32" s="13"/>
      <c r="AI32" s="13"/>
      <c r="AJ32" s="3">
        <f t="shared" si="25"/>
        <v>14</v>
      </c>
      <c r="AK32" s="13"/>
      <c r="AL32" s="13"/>
      <c r="AM32" s="13"/>
      <c r="AN32" s="13"/>
      <c r="AO32" s="3">
        <f t="shared" si="26"/>
        <v>14</v>
      </c>
      <c r="AP32" s="13"/>
      <c r="AQ32" s="13"/>
      <c r="AR32" s="13"/>
      <c r="AS32" s="13"/>
      <c r="AT32" s="3">
        <f t="shared" si="27"/>
        <v>14</v>
      </c>
      <c r="AU32" s="13"/>
      <c r="AV32" s="13"/>
      <c r="AW32" s="13">
        <v>7</v>
      </c>
      <c r="AX32" s="13"/>
      <c r="AY32" s="3">
        <f t="shared" si="28"/>
        <v>21</v>
      </c>
      <c r="AZ32" s="13"/>
      <c r="BA32" s="13"/>
      <c r="BB32" s="13"/>
      <c r="BC32" s="13"/>
      <c r="BD32" s="3">
        <f t="shared" si="29"/>
        <v>21</v>
      </c>
      <c r="BE32" s="13"/>
      <c r="BF32" s="13"/>
      <c r="BG32" s="13"/>
      <c r="BH32" s="13"/>
      <c r="BI32" s="3">
        <f t="shared" si="30"/>
        <v>21</v>
      </c>
      <c r="BJ32" s="13"/>
      <c r="BK32" s="13"/>
      <c r="BL32" s="13"/>
      <c r="BM32" s="13"/>
      <c r="BN32" s="3">
        <f t="shared" si="31"/>
        <v>21</v>
      </c>
      <c r="BO32" s="13"/>
      <c r="BP32" s="13"/>
      <c r="BQ32" s="13"/>
      <c r="BR32" s="13"/>
      <c r="BS32" s="3">
        <f t="shared" si="32"/>
        <v>21</v>
      </c>
    </row>
    <row r="33" spans="1:71" s="33" customFormat="1" x14ac:dyDescent="0.25">
      <c r="A33" s="31"/>
      <c r="B33" s="3" t="s">
        <v>226</v>
      </c>
      <c r="C33" s="19">
        <v>21</v>
      </c>
      <c r="D33" s="19">
        <v>345</v>
      </c>
      <c r="E33" s="25">
        <v>36</v>
      </c>
      <c r="F33" s="3">
        <f>IF(B33="MAL",E33,IF(E33&gt;=11,E33+variables!$B$1,11))</f>
        <v>37</v>
      </c>
      <c r="G33" s="32">
        <f t="shared" si="33"/>
        <v>0.94594594594594594</v>
      </c>
      <c r="H33" s="119">
        <v>11</v>
      </c>
      <c r="I33" s="119">
        <f t="shared" si="21"/>
        <v>12</v>
      </c>
      <c r="J33" s="133">
        <v>1</v>
      </c>
      <c r="K33" s="13">
        <v>2019</v>
      </c>
      <c r="L33" s="13">
        <v>2019</v>
      </c>
      <c r="M33" s="13"/>
      <c r="N33" s="13"/>
      <c r="O33" s="13"/>
      <c r="P33" s="119">
        <f t="shared" si="34"/>
        <v>11</v>
      </c>
      <c r="Q33" s="13"/>
      <c r="R33" s="13"/>
      <c r="S33" s="13"/>
      <c r="T33" s="13"/>
      <c r="U33" s="3">
        <f t="shared" si="22"/>
        <v>11</v>
      </c>
      <c r="V33" s="13"/>
      <c r="W33" s="13"/>
      <c r="X33" s="13"/>
      <c r="Y33" s="13"/>
      <c r="Z33" s="3">
        <f t="shared" si="23"/>
        <v>11</v>
      </c>
      <c r="AA33" s="13"/>
      <c r="AB33" s="13"/>
      <c r="AC33" s="13"/>
      <c r="AD33" s="13"/>
      <c r="AE33" s="3">
        <f t="shared" si="24"/>
        <v>11</v>
      </c>
      <c r="AF33" s="13"/>
      <c r="AG33" s="13"/>
      <c r="AH33" s="13"/>
      <c r="AI33" s="13"/>
      <c r="AJ33" s="3">
        <f t="shared" si="25"/>
        <v>11</v>
      </c>
      <c r="AK33" s="13">
        <v>1</v>
      </c>
      <c r="AL33" s="13">
        <v>1</v>
      </c>
      <c r="AM33" s="13">
        <v>10</v>
      </c>
      <c r="AN33" s="13"/>
      <c r="AO33" s="3">
        <f t="shared" si="26"/>
        <v>23</v>
      </c>
      <c r="AP33" s="13"/>
      <c r="AQ33" s="13">
        <v>1</v>
      </c>
      <c r="AR33" s="13">
        <v>11</v>
      </c>
      <c r="AS33" s="13"/>
      <c r="AT33" s="3">
        <f t="shared" si="27"/>
        <v>35</v>
      </c>
      <c r="AU33" s="13"/>
      <c r="AV33" s="13"/>
      <c r="AW33" s="13"/>
      <c r="AX33" s="13"/>
      <c r="AY33" s="3">
        <f t="shared" si="28"/>
        <v>35</v>
      </c>
      <c r="AZ33" s="13"/>
      <c r="BA33" s="13"/>
      <c r="BB33" s="13"/>
      <c r="BC33" s="13"/>
      <c r="BD33" s="3">
        <f t="shared" si="29"/>
        <v>35</v>
      </c>
      <c r="BE33" s="13"/>
      <c r="BF33" s="13"/>
      <c r="BG33" s="13"/>
      <c r="BH33" s="13"/>
      <c r="BI33" s="3">
        <f t="shared" si="30"/>
        <v>35</v>
      </c>
      <c r="BJ33" s="13"/>
      <c r="BK33" s="13"/>
      <c r="BL33" s="13"/>
      <c r="BM33" s="13"/>
      <c r="BN33" s="3">
        <f t="shared" si="31"/>
        <v>35</v>
      </c>
      <c r="BO33" s="13"/>
      <c r="BP33" s="13"/>
      <c r="BQ33" s="13"/>
      <c r="BR33" s="13"/>
      <c r="BS33" s="3">
        <f t="shared" si="32"/>
        <v>35</v>
      </c>
    </row>
    <row r="34" spans="1:71" s="351" customFormat="1" x14ac:dyDescent="0.25">
      <c r="A34" s="365"/>
      <c r="B34" s="347" t="s">
        <v>24</v>
      </c>
      <c r="C34" s="363">
        <v>24</v>
      </c>
      <c r="D34" s="363">
        <v>2358</v>
      </c>
      <c r="E34" s="367">
        <v>32</v>
      </c>
      <c r="F34" s="347">
        <f>IF(B34="MAL",E34,IF(E34&gt;=11,E34+variables!$B$1,11))</f>
        <v>33</v>
      </c>
      <c r="G34" s="348">
        <f t="shared" si="33"/>
        <v>1.0303030303030303</v>
      </c>
      <c r="H34" s="349">
        <v>28</v>
      </c>
      <c r="I34" s="349">
        <f t="shared" si="21"/>
        <v>29</v>
      </c>
      <c r="J34" s="357">
        <v>1</v>
      </c>
      <c r="K34" s="350">
        <v>2019</v>
      </c>
      <c r="L34" s="350">
        <v>2019</v>
      </c>
      <c r="M34" s="350"/>
      <c r="N34" s="350"/>
      <c r="O34" s="350"/>
      <c r="P34" s="349">
        <f t="shared" si="34"/>
        <v>28</v>
      </c>
      <c r="Q34" s="350"/>
      <c r="R34" s="350"/>
      <c r="S34" s="350"/>
      <c r="T34" s="350"/>
      <c r="U34" s="347">
        <f t="shared" si="22"/>
        <v>28</v>
      </c>
      <c r="V34" s="350"/>
      <c r="W34" s="350"/>
      <c r="X34" s="350"/>
      <c r="Y34" s="350"/>
      <c r="Z34" s="347">
        <f t="shared" si="23"/>
        <v>28</v>
      </c>
      <c r="AA34" s="350"/>
      <c r="AB34" s="350"/>
      <c r="AC34" s="350"/>
      <c r="AD34" s="350"/>
      <c r="AE34" s="347">
        <f t="shared" si="24"/>
        <v>28</v>
      </c>
      <c r="AF34" s="350"/>
      <c r="AG34" s="350"/>
      <c r="AH34" s="350"/>
      <c r="AI34" s="350"/>
      <c r="AJ34" s="347">
        <f t="shared" si="25"/>
        <v>28</v>
      </c>
      <c r="AK34" s="350">
        <v>1</v>
      </c>
      <c r="AL34" s="350"/>
      <c r="AM34" s="350"/>
      <c r="AN34" s="350"/>
      <c r="AO34" s="347">
        <f t="shared" si="26"/>
        <v>29</v>
      </c>
      <c r="AP34" s="350"/>
      <c r="AQ34" s="350"/>
      <c r="AR34" s="350"/>
      <c r="AS34" s="350"/>
      <c r="AT34" s="347">
        <f t="shared" si="27"/>
        <v>29</v>
      </c>
      <c r="AU34" s="350"/>
      <c r="AV34" s="350">
        <v>1</v>
      </c>
      <c r="AW34" s="350">
        <v>4</v>
      </c>
      <c r="AX34" s="350"/>
      <c r="AY34" s="347">
        <f t="shared" si="28"/>
        <v>34</v>
      </c>
      <c r="AZ34" s="350"/>
      <c r="BA34" s="350"/>
      <c r="BB34" s="350"/>
      <c r="BC34" s="350"/>
      <c r="BD34" s="347">
        <f t="shared" si="29"/>
        <v>34</v>
      </c>
      <c r="BE34" s="350"/>
      <c r="BF34" s="350"/>
      <c r="BG34" s="350"/>
      <c r="BH34" s="350"/>
      <c r="BI34" s="347">
        <f t="shared" si="30"/>
        <v>34</v>
      </c>
      <c r="BJ34" s="350"/>
      <c r="BK34" s="350"/>
      <c r="BL34" s="350"/>
      <c r="BM34" s="350"/>
      <c r="BN34" s="347">
        <f t="shared" si="31"/>
        <v>34</v>
      </c>
      <c r="BO34" s="350"/>
      <c r="BP34" s="350"/>
      <c r="BQ34" s="350"/>
      <c r="BR34" s="350"/>
      <c r="BS34" s="347">
        <f t="shared" si="32"/>
        <v>34</v>
      </c>
    </row>
    <row r="35" spans="1:71" s="351" customFormat="1" x14ac:dyDescent="0.25">
      <c r="A35" s="365"/>
      <c r="B35" s="347" t="s">
        <v>175</v>
      </c>
      <c r="C35" s="363">
        <v>32</v>
      </c>
      <c r="D35" s="363">
        <v>3243</v>
      </c>
      <c r="E35" s="367">
        <v>17</v>
      </c>
      <c r="F35" s="347">
        <f>IF(B35="MAL",E35,IF(E35&gt;=11,E35+variables!$B$1,11))</f>
        <v>18</v>
      </c>
      <c r="G35" s="348">
        <f t="shared" si="33"/>
        <v>1.3333333333333333</v>
      </c>
      <c r="H35" s="349">
        <v>11</v>
      </c>
      <c r="I35" s="349">
        <f t="shared" si="21"/>
        <v>12</v>
      </c>
      <c r="J35" s="357">
        <v>1</v>
      </c>
      <c r="K35" s="350">
        <v>2019</v>
      </c>
      <c r="L35" s="350">
        <v>2019</v>
      </c>
      <c r="M35" s="350"/>
      <c r="N35" s="350"/>
      <c r="O35" s="350"/>
      <c r="P35" s="349">
        <f t="shared" si="34"/>
        <v>11</v>
      </c>
      <c r="Q35" s="350"/>
      <c r="R35" s="350"/>
      <c r="S35" s="350"/>
      <c r="T35" s="350">
        <v>1</v>
      </c>
      <c r="U35" s="347">
        <f t="shared" si="22"/>
        <v>12</v>
      </c>
      <c r="V35" s="350"/>
      <c r="W35" s="350"/>
      <c r="X35" s="350">
        <v>1</v>
      </c>
      <c r="Y35" s="350">
        <v>1</v>
      </c>
      <c r="Z35" s="347">
        <f t="shared" si="23"/>
        <v>14</v>
      </c>
      <c r="AA35" s="350"/>
      <c r="AB35" s="350"/>
      <c r="AC35" s="350"/>
      <c r="AD35" s="350"/>
      <c r="AE35" s="347">
        <f t="shared" si="24"/>
        <v>14</v>
      </c>
      <c r="AF35" s="350"/>
      <c r="AG35" s="350"/>
      <c r="AH35" s="350"/>
      <c r="AI35" s="350"/>
      <c r="AJ35" s="347">
        <f t="shared" si="25"/>
        <v>14</v>
      </c>
      <c r="AK35" s="350"/>
      <c r="AL35" s="350">
        <v>4</v>
      </c>
      <c r="AM35" s="350"/>
      <c r="AN35" s="350"/>
      <c r="AO35" s="347">
        <f t="shared" si="26"/>
        <v>18</v>
      </c>
      <c r="AP35" s="350"/>
      <c r="AQ35" s="350"/>
      <c r="AR35" s="350"/>
      <c r="AS35" s="350"/>
      <c r="AT35" s="347">
        <f t="shared" si="27"/>
        <v>18</v>
      </c>
      <c r="AU35" s="350"/>
      <c r="AV35" s="350">
        <v>6</v>
      </c>
      <c r="AW35" s="350"/>
      <c r="AX35" s="350"/>
      <c r="AY35" s="347">
        <f t="shared" si="28"/>
        <v>24</v>
      </c>
      <c r="AZ35" s="350"/>
      <c r="BA35" s="350"/>
      <c r="BB35" s="350"/>
      <c r="BC35" s="350"/>
      <c r="BD35" s="347">
        <f t="shared" si="29"/>
        <v>24</v>
      </c>
      <c r="BE35" s="350"/>
      <c r="BF35" s="350"/>
      <c r="BG35" s="350"/>
      <c r="BH35" s="350"/>
      <c r="BI35" s="347">
        <f t="shared" si="30"/>
        <v>24</v>
      </c>
      <c r="BJ35" s="350"/>
      <c r="BK35" s="350"/>
      <c r="BL35" s="350"/>
      <c r="BM35" s="350"/>
      <c r="BN35" s="347">
        <f t="shared" si="31"/>
        <v>24</v>
      </c>
      <c r="BO35" s="350"/>
      <c r="BP35" s="350"/>
      <c r="BQ35" s="350"/>
      <c r="BR35" s="350"/>
      <c r="BS35" s="347">
        <f t="shared" si="32"/>
        <v>24</v>
      </c>
    </row>
    <row r="36" spans="1:71" s="163" customFormat="1" x14ac:dyDescent="0.25">
      <c r="A36" s="193"/>
      <c r="B36" s="159" t="s">
        <v>424</v>
      </c>
      <c r="C36" s="198">
        <v>34</v>
      </c>
      <c r="D36" s="198">
        <v>3651</v>
      </c>
      <c r="E36" s="204">
        <v>15</v>
      </c>
      <c r="F36" s="3">
        <f>IF(B36="MAL",E36,IF(E36&gt;=11,E36+variables!$B$1,11))</f>
        <v>16</v>
      </c>
      <c r="G36" s="160">
        <f t="shared" si="33"/>
        <v>0.875</v>
      </c>
      <c r="H36" s="161">
        <v>9</v>
      </c>
      <c r="I36" s="161">
        <f t="shared" si="21"/>
        <v>9</v>
      </c>
      <c r="J36" s="169"/>
      <c r="K36" s="162"/>
      <c r="L36" s="162">
        <v>2019</v>
      </c>
      <c r="M36" s="162"/>
      <c r="N36" s="162"/>
      <c r="O36" s="162"/>
      <c r="P36" s="161">
        <f t="shared" si="34"/>
        <v>9</v>
      </c>
      <c r="Q36" s="162"/>
      <c r="R36" s="162"/>
      <c r="S36" s="162"/>
      <c r="T36" s="162"/>
      <c r="U36" s="159">
        <f t="shared" si="22"/>
        <v>9</v>
      </c>
      <c r="V36" s="162"/>
      <c r="W36" s="162"/>
      <c r="X36" s="162"/>
      <c r="Y36" s="162"/>
      <c r="Z36" s="159">
        <f t="shared" si="23"/>
        <v>9</v>
      </c>
      <c r="AA36" s="162"/>
      <c r="AB36" s="162"/>
      <c r="AC36" s="162"/>
      <c r="AD36" s="162"/>
      <c r="AE36" s="159">
        <f t="shared" si="24"/>
        <v>9</v>
      </c>
      <c r="AF36" s="162"/>
      <c r="AG36" s="162"/>
      <c r="AH36" s="162"/>
      <c r="AI36" s="162"/>
      <c r="AJ36" s="159">
        <f t="shared" si="25"/>
        <v>9</v>
      </c>
      <c r="AK36" s="162"/>
      <c r="AL36" s="162"/>
      <c r="AM36" s="162"/>
      <c r="AN36" s="162"/>
      <c r="AO36" s="159">
        <f t="shared" si="26"/>
        <v>9</v>
      </c>
      <c r="AP36" s="162"/>
      <c r="AQ36" s="162"/>
      <c r="AR36" s="162"/>
      <c r="AS36" s="162"/>
      <c r="AT36" s="159">
        <f t="shared" si="27"/>
        <v>9</v>
      </c>
      <c r="AU36" s="162"/>
      <c r="AV36" s="162"/>
      <c r="AW36" s="162">
        <v>5</v>
      </c>
      <c r="AX36" s="162"/>
      <c r="AY36" s="159">
        <f t="shared" si="28"/>
        <v>14</v>
      </c>
      <c r="AZ36" s="162"/>
      <c r="BA36" s="162"/>
      <c r="BB36" s="162"/>
      <c r="BC36" s="162"/>
      <c r="BD36" s="159">
        <f t="shared" si="29"/>
        <v>14</v>
      </c>
      <c r="BE36" s="162"/>
      <c r="BF36" s="162"/>
      <c r="BG36" s="162"/>
      <c r="BH36" s="162"/>
      <c r="BI36" s="159">
        <f t="shared" si="30"/>
        <v>14</v>
      </c>
      <c r="BJ36" s="162"/>
      <c r="BK36" s="162"/>
      <c r="BL36" s="162"/>
      <c r="BM36" s="162"/>
      <c r="BN36" s="159">
        <f t="shared" si="31"/>
        <v>14</v>
      </c>
      <c r="BO36" s="162"/>
      <c r="BP36" s="162"/>
      <c r="BQ36" s="162"/>
      <c r="BR36" s="162"/>
      <c r="BS36" s="159">
        <f t="shared" si="32"/>
        <v>14</v>
      </c>
    </row>
    <row r="37" spans="1:71" s="229" customFormat="1" x14ac:dyDescent="0.25">
      <c r="A37" s="221" t="s">
        <v>453</v>
      </c>
      <c r="B37" s="222" t="s">
        <v>417</v>
      </c>
      <c r="C37" s="223">
        <v>73</v>
      </c>
      <c r="D37" s="223">
        <v>7309</v>
      </c>
      <c r="E37" s="224">
        <v>19</v>
      </c>
      <c r="F37" s="222">
        <f>IF(B37="MAL",E37,IF(E37&gt;=11,E37+variables!$B$1,11))</f>
        <v>20</v>
      </c>
      <c r="G37" s="225">
        <f t="shared" si="33"/>
        <v>0.4</v>
      </c>
      <c r="H37" s="226">
        <v>8</v>
      </c>
      <c r="I37" s="226">
        <f t="shared" si="21"/>
        <v>8</v>
      </c>
      <c r="J37" s="227"/>
      <c r="K37" s="228">
        <v>2019</v>
      </c>
      <c r="L37" s="228">
        <v>2018</v>
      </c>
      <c r="M37" s="228"/>
      <c r="N37" s="228"/>
      <c r="O37" s="228"/>
      <c r="P37" s="226">
        <f t="shared" si="34"/>
        <v>8</v>
      </c>
      <c r="Q37" s="228"/>
      <c r="R37" s="228"/>
      <c r="S37" s="228"/>
      <c r="T37" s="228"/>
      <c r="U37" s="222">
        <f t="shared" si="22"/>
        <v>8</v>
      </c>
      <c r="V37" s="228"/>
      <c r="W37" s="228"/>
      <c r="X37" s="228"/>
      <c r="Y37" s="228"/>
      <c r="Z37" s="222">
        <f t="shared" si="23"/>
        <v>8</v>
      </c>
      <c r="AA37" s="228"/>
      <c r="AB37" s="228"/>
      <c r="AC37" s="228"/>
      <c r="AD37" s="228"/>
      <c r="AE37" s="222">
        <f t="shared" si="24"/>
        <v>8</v>
      </c>
      <c r="AF37" s="228"/>
      <c r="AG37" s="228"/>
      <c r="AH37" s="228"/>
      <c r="AI37" s="228"/>
      <c r="AJ37" s="222">
        <f t="shared" si="25"/>
        <v>8</v>
      </c>
      <c r="AK37" s="228"/>
      <c r="AL37" s="228"/>
      <c r="AM37" s="228"/>
      <c r="AN37" s="228"/>
      <c r="AO37" s="222">
        <f t="shared" si="26"/>
        <v>8</v>
      </c>
      <c r="AP37" s="228"/>
      <c r="AQ37" s="228"/>
      <c r="AR37" s="228"/>
      <c r="AS37" s="228"/>
      <c r="AT37" s="222">
        <f t="shared" si="27"/>
        <v>8</v>
      </c>
      <c r="AU37" s="228"/>
      <c r="AV37" s="228"/>
      <c r="AW37" s="228"/>
      <c r="AX37" s="228"/>
      <c r="AY37" s="222">
        <f t="shared" si="28"/>
        <v>8</v>
      </c>
      <c r="AZ37" s="228"/>
      <c r="BA37" s="228"/>
      <c r="BB37" s="228"/>
      <c r="BC37" s="228"/>
      <c r="BD37" s="222">
        <f t="shared" si="29"/>
        <v>8</v>
      </c>
      <c r="BE37" s="228"/>
      <c r="BF37" s="228"/>
      <c r="BG37" s="228"/>
      <c r="BH37" s="228"/>
      <c r="BI37" s="222">
        <f t="shared" si="30"/>
        <v>8</v>
      </c>
      <c r="BJ37" s="228"/>
      <c r="BK37" s="228"/>
      <c r="BL37" s="228"/>
      <c r="BM37" s="228"/>
      <c r="BN37" s="222">
        <f t="shared" si="31"/>
        <v>8</v>
      </c>
      <c r="BO37" s="228"/>
      <c r="BP37" s="228"/>
      <c r="BQ37" s="228"/>
      <c r="BR37" s="228"/>
      <c r="BS37" s="222">
        <f t="shared" si="32"/>
        <v>8</v>
      </c>
    </row>
    <row r="38" spans="1:71" s="163" customFormat="1" x14ac:dyDescent="0.25">
      <c r="A38" s="193"/>
      <c r="B38" s="159" t="s">
        <v>105</v>
      </c>
      <c r="C38" s="198">
        <v>96</v>
      </c>
      <c r="D38" s="198">
        <v>2496</v>
      </c>
      <c r="E38" s="204">
        <v>26</v>
      </c>
      <c r="F38" s="159">
        <f>IF(B38="MAL",E38,IF(E38&gt;=11,E38+variables!$B$1,11))</f>
        <v>27</v>
      </c>
      <c r="G38" s="160">
        <f t="shared" si="33"/>
        <v>0.48148148148148145</v>
      </c>
      <c r="H38" s="161">
        <v>13</v>
      </c>
      <c r="I38" s="161">
        <f t="shared" si="21"/>
        <v>13</v>
      </c>
      <c r="J38" s="169"/>
      <c r="K38" s="205">
        <v>2019</v>
      </c>
      <c r="L38" s="162">
        <v>2019</v>
      </c>
      <c r="M38" s="162"/>
      <c r="N38" s="162"/>
      <c r="O38" s="162"/>
      <c r="P38" s="161">
        <f t="shared" si="34"/>
        <v>13</v>
      </c>
      <c r="Q38" s="162"/>
      <c r="R38" s="162"/>
      <c r="S38" s="162"/>
      <c r="T38" s="162"/>
      <c r="U38" s="159">
        <f t="shared" si="22"/>
        <v>13</v>
      </c>
      <c r="V38" s="162"/>
      <c r="W38" s="162"/>
      <c r="X38" s="162"/>
      <c r="Y38" s="162"/>
      <c r="Z38" s="159">
        <f t="shared" si="23"/>
        <v>13</v>
      </c>
      <c r="AA38" s="162"/>
      <c r="AB38" s="162"/>
      <c r="AC38" s="162"/>
      <c r="AD38" s="162"/>
      <c r="AE38" s="159">
        <f t="shared" si="24"/>
        <v>13</v>
      </c>
      <c r="AF38" s="162"/>
      <c r="AG38" s="162"/>
      <c r="AH38" s="162"/>
      <c r="AI38" s="162"/>
      <c r="AJ38" s="159">
        <f t="shared" si="25"/>
        <v>13</v>
      </c>
      <c r="AK38" s="162"/>
      <c r="AL38" s="162"/>
      <c r="AM38" s="162"/>
      <c r="AN38" s="162"/>
      <c r="AO38" s="159">
        <f t="shared" si="26"/>
        <v>13</v>
      </c>
      <c r="AP38" s="162"/>
      <c r="AQ38" s="162"/>
      <c r="AR38" s="162"/>
      <c r="AS38" s="162"/>
      <c r="AT38" s="159">
        <f t="shared" si="27"/>
        <v>13</v>
      </c>
      <c r="AU38" s="162"/>
      <c r="AV38" s="162"/>
      <c r="AW38" s="162"/>
      <c r="AX38" s="162"/>
      <c r="AY38" s="159">
        <f t="shared" si="28"/>
        <v>13</v>
      </c>
      <c r="AZ38" s="162"/>
      <c r="BA38" s="162"/>
      <c r="BB38" s="162"/>
      <c r="BC38" s="162"/>
      <c r="BD38" s="159">
        <f t="shared" si="29"/>
        <v>13</v>
      </c>
      <c r="BE38" s="162"/>
      <c r="BF38" s="162"/>
      <c r="BG38" s="162"/>
      <c r="BH38" s="162"/>
      <c r="BI38" s="159">
        <f t="shared" si="30"/>
        <v>13</v>
      </c>
      <c r="BJ38" s="162"/>
      <c r="BK38" s="162"/>
      <c r="BL38" s="162"/>
      <c r="BM38" s="162"/>
      <c r="BN38" s="159">
        <f t="shared" si="31"/>
        <v>13</v>
      </c>
      <c r="BO38" s="162"/>
      <c r="BP38" s="162"/>
      <c r="BQ38" s="162"/>
      <c r="BR38" s="162"/>
      <c r="BS38" s="159">
        <f t="shared" si="32"/>
        <v>13</v>
      </c>
    </row>
    <row r="39" spans="1:71" s="33" customFormat="1" x14ac:dyDescent="0.25">
      <c r="A39" s="3"/>
      <c r="B39" s="3"/>
      <c r="C39" s="3"/>
      <c r="D39" s="3"/>
      <c r="E39" s="3"/>
      <c r="F39" s="3"/>
      <c r="G39" s="3"/>
      <c r="H39" s="119"/>
      <c r="I39" s="119"/>
      <c r="J39" s="119"/>
      <c r="K39" s="3"/>
      <c r="L39" s="3"/>
      <c r="M39" s="3">
        <f>SUM(M30:M38)</f>
        <v>0</v>
      </c>
      <c r="N39" s="3">
        <f>SUM(N30:N38)</f>
        <v>0</v>
      </c>
      <c r="O39" s="3">
        <f>SUM(O30:O38)</f>
        <v>0</v>
      </c>
      <c r="P39" s="119">
        <f t="shared" ref="P39:AU39" si="35">SUM(P29:P38)</f>
        <v>188</v>
      </c>
      <c r="Q39" s="119">
        <f t="shared" si="35"/>
        <v>0</v>
      </c>
      <c r="R39" s="119">
        <f t="shared" si="35"/>
        <v>0</v>
      </c>
      <c r="S39" s="119">
        <f t="shared" si="35"/>
        <v>0</v>
      </c>
      <c r="T39" s="119">
        <f t="shared" si="35"/>
        <v>1</v>
      </c>
      <c r="U39" s="119">
        <f t="shared" si="35"/>
        <v>189</v>
      </c>
      <c r="V39" s="119">
        <f t="shared" si="35"/>
        <v>0</v>
      </c>
      <c r="W39" s="119">
        <f t="shared" si="35"/>
        <v>0</v>
      </c>
      <c r="X39" s="119">
        <f t="shared" si="35"/>
        <v>1</v>
      </c>
      <c r="Y39" s="119">
        <f t="shared" si="35"/>
        <v>1</v>
      </c>
      <c r="Z39" s="119">
        <f t="shared" si="35"/>
        <v>191</v>
      </c>
      <c r="AA39" s="119">
        <f t="shared" si="35"/>
        <v>0</v>
      </c>
      <c r="AB39" s="119">
        <f t="shared" si="35"/>
        <v>0</v>
      </c>
      <c r="AC39" s="119">
        <f t="shared" si="35"/>
        <v>0</v>
      </c>
      <c r="AD39" s="119">
        <f t="shared" si="35"/>
        <v>0</v>
      </c>
      <c r="AE39" s="119">
        <f t="shared" si="35"/>
        <v>191</v>
      </c>
      <c r="AF39" s="119">
        <f t="shared" si="35"/>
        <v>0</v>
      </c>
      <c r="AG39" s="119">
        <f t="shared" si="35"/>
        <v>0</v>
      </c>
      <c r="AH39" s="119">
        <f t="shared" si="35"/>
        <v>0</v>
      </c>
      <c r="AI39" s="119">
        <f t="shared" si="35"/>
        <v>0</v>
      </c>
      <c r="AJ39" s="119">
        <f t="shared" si="35"/>
        <v>191</v>
      </c>
      <c r="AK39" s="119">
        <f t="shared" si="35"/>
        <v>2</v>
      </c>
      <c r="AL39" s="119">
        <f t="shared" si="35"/>
        <v>5</v>
      </c>
      <c r="AM39" s="119">
        <f t="shared" si="35"/>
        <v>10</v>
      </c>
      <c r="AN39" s="119">
        <f t="shared" si="35"/>
        <v>0</v>
      </c>
      <c r="AO39" s="119">
        <f t="shared" si="35"/>
        <v>208</v>
      </c>
      <c r="AP39" s="119">
        <f t="shared" si="35"/>
        <v>0</v>
      </c>
      <c r="AQ39" s="119">
        <f t="shared" si="35"/>
        <v>1</v>
      </c>
      <c r="AR39" s="119">
        <f t="shared" si="35"/>
        <v>25</v>
      </c>
      <c r="AS39" s="119">
        <f t="shared" si="35"/>
        <v>0</v>
      </c>
      <c r="AT39" s="119">
        <f t="shared" si="35"/>
        <v>234</v>
      </c>
      <c r="AU39" s="119">
        <f t="shared" si="35"/>
        <v>0</v>
      </c>
      <c r="AV39" s="119">
        <f t="shared" ref="AV39:BS39" si="36">SUM(AV29:AV38)</f>
        <v>7</v>
      </c>
      <c r="AW39" s="119">
        <f t="shared" si="36"/>
        <v>16</v>
      </c>
      <c r="AX39" s="119">
        <f t="shared" si="36"/>
        <v>0</v>
      </c>
      <c r="AY39" s="119">
        <f t="shared" si="36"/>
        <v>257</v>
      </c>
      <c r="AZ39" s="119">
        <f t="shared" si="36"/>
        <v>0</v>
      </c>
      <c r="BA39" s="119">
        <f t="shared" si="36"/>
        <v>0</v>
      </c>
      <c r="BB39" s="119">
        <f t="shared" si="36"/>
        <v>0</v>
      </c>
      <c r="BC39" s="119">
        <f t="shared" si="36"/>
        <v>0</v>
      </c>
      <c r="BD39" s="119">
        <f t="shared" si="36"/>
        <v>257</v>
      </c>
      <c r="BE39" s="119">
        <f t="shared" si="36"/>
        <v>0</v>
      </c>
      <c r="BF39" s="119">
        <f t="shared" si="36"/>
        <v>0</v>
      </c>
      <c r="BG39" s="119">
        <f t="shared" si="36"/>
        <v>0</v>
      </c>
      <c r="BH39" s="119">
        <f t="shared" si="36"/>
        <v>0</v>
      </c>
      <c r="BI39" s="119">
        <f t="shared" si="36"/>
        <v>257</v>
      </c>
      <c r="BJ39" s="119">
        <f t="shared" si="36"/>
        <v>0</v>
      </c>
      <c r="BK39" s="119">
        <f t="shared" si="36"/>
        <v>0</v>
      </c>
      <c r="BL39" s="119">
        <f t="shared" si="36"/>
        <v>0</v>
      </c>
      <c r="BM39" s="119">
        <f t="shared" si="36"/>
        <v>0</v>
      </c>
      <c r="BN39" s="119">
        <f t="shared" si="36"/>
        <v>257</v>
      </c>
      <c r="BO39" s="119">
        <f t="shared" si="36"/>
        <v>0</v>
      </c>
      <c r="BP39" s="119">
        <f t="shared" si="36"/>
        <v>0</v>
      </c>
      <c r="BQ39" s="119">
        <f t="shared" si="36"/>
        <v>0</v>
      </c>
      <c r="BR39" s="119">
        <f t="shared" si="36"/>
        <v>0</v>
      </c>
      <c r="BS39" s="119">
        <f t="shared" si="36"/>
        <v>257</v>
      </c>
    </row>
    <row r="40" spans="1:71" s="33" customFormat="1" x14ac:dyDescent="0.25">
      <c r="A40" s="3"/>
      <c r="B40" s="3" t="s">
        <v>264</v>
      </c>
      <c r="C40" s="3">
        <f>COUNT(C30:C38)</f>
        <v>9</v>
      </c>
      <c r="D40" s="3"/>
      <c r="E40" s="3">
        <f>SUM(E29:E38)</f>
        <v>285</v>
      </c>
      <c r="F40" s="3">
        <f>SUM(F29:F38)</f>
        <v>294</v>
      </c>
      <c r="G40" s="32">
        <f>$BS39/F40</f>
        <v>0.87414965986394555</v>
      </c>
      <c r="H40" s="119">
        <f>SUM(H29:H38)</f>
        <v>188</v>
      </c>
      <c r="I40" s="119">
        <f>SUM(I29:I38)</f>
        <v>191</v>
      </c>
      <c r="J40" s="119">
        <f>SUM(J29:J38)</f>
        <v>3</v>
      </c>
      <c r="K40" s="3"/>
      <c r="L40" s="3"/>
      <c r="M40" s="3"/>
      <c r="N40" s="3"/>
      <c r="O40" s="3"/>
      <c r="P40" s="32">
        <f>P39/F40</f>
        <v>0.63945578231292521</v>
      </c>
      <c r="Q40" s="3"/>
      <c r="R40" s="3">
        <f>M39+R39</f>
        <v>0</v>
      </c>
      <c r="S40" s="3">
        <f>N39+S39</f>
        <v>0</v>
      </c>
      <c r="T40" s="3">
        <f>O39+T39</f>
        <v>1</v>
      </c>
      <c r="U40" s="32">
        <f>U39/F40</f>
        <v>0.6428571428571429</v>
      </c>
      <c r="V40" s="3"/>
      <c r="W40" s="3">
        <f>R40+W39</f>
        <v>0</v>
      </c>
      <c r="X40" s="3">
        <f>S40+X39</f>
        <v>1</v>
      </c>
      <c r="Y40" s="3">
        <f>T40+Y39</f>
        <v>2</v>
      </c>
      <c r="Z40" s="32">
        <f>Z39/F40</f>
        <v>0.64965986394557829</v>
      </c>
      <c r="AA40" s="3"/>
      <c r="AB40" s="3">
        <f>W40+AB39</f>
        <v>0</v>
      </c>
      <c r="AC40" s="3">
        <f>X40+AC39</f>
        <v>1</v>
      </c>
      <c r="AD40" s="3">
        <f>Y40+AD39</f>
        <v>2</v>
      </c>
      <c r="AE40" s="32">
        <f>AE39/F40</f>
        <v>0.64965986394557829</v>
      </c>
      <c r="AF40" s="3"/>
      <c r="AG40" s="3">
        <f>AB40+AG39</f>
        <v>0</v>
      </c>
      <c r="AH40" s="3">
        <f>AC40+AH39</f>
        <v>1</v>
      </c>
      <c r="AI40" s="3">
        <f>AD40+AI39</f>
        <v>2</v>
      </c>
      <c r="AJ40" s="32">
        <f>AJ39/F40</f>
        <v>0.64965986394557829</v>
      </c>
      <c r="AK40" s="3"/>
      <c r="AL40" s="3">
        <f>AG40+AL39</f>
        <v>5</v>
      </c>
      <c r="AM40" s="3">
        <f>AH40+AM39</f>
        <v>11</v>
      </c>
      <c r="AN40" s="3">
        <f>AI40+AN39</f>
        <v>2</v>
      </c>
      <c r="AO40" s="32">
        <f>AO39/F40</f>
        <v>0.70748299319727892</v>
      </c>
      <c r="AP40" s="3"/>
      <c r="AQ40" s="3">
        <f>AL40+AQ39</f>
        <v>6</v>
      </c>
      <c r="AR40" s="3">
        <f>AM40+AR39</f>
        <v>36</v>
      </c>
      <c r="AS40" s="3">
        <f>AN40+AS39</f>
        <v>2</v>
      </c>
      <c r="AT40" s="32">
        <f>AT39/F40</f>
        <v>0.79591836734693877</v>
      </c>
      <c r="AU40" s="3"/>
      <c r="AV40" s="3">
        <f>AQ40+AV39</f>
        <v>13</v>
      </c>
      <c r="AW40" s="3">
        <f>AR40+AW39</f>
        <v>52</v>
      </c>
      <c r="AX40" s="3">
        <f>AS40+AX39</f>
        <v>2</v>
      </c>
      <c r="AY40" s="32">
        <f>AY39/F40</f>
        <v>0.87414965986394555</v>
      </c>
      <c r="AZ40" s="3"/>
      <c r="BA40" s="3">
        <f>AV40+BA39</f>
        <v>13</v>
      </c>
      <c r="BB40" s="3">
        <f>AW40+BB39</f>
        <v>52</v>
      </c>
      <c r="BC40" s="3">
        <f>AX40+BC39</f>
        <v>2</v>
      </c>
      <c r="BD40" s="32">
        <f>BD39/F40</f>
        <v>0.87414965986394555</v>
      </c>
      <c r="BE40" s="3"/>
      <c r="BF40" s="3">
        <f>BA40+BF39</f>
        <v>13</v>
      </c>
      <c r="BG40" s="3">
        <f>BB40+BG39</f>
        <v>52</v>
      </c>
      <c r="BH40" s="3">
        <f>BC40+BH39</f>
        <v>2</v>
      </c>
      <c r="BI40" s="32">
        <f>BI39/F40</f>
        <v>0.87414965986394555</v>
      </c>
      <c r="BJ40" s="3"/>
      <c r="BK40" s="3">
        <f>BF40+BK39</f>
        <v>13</v>
      </c>
      <c r="BL40" s="3">
        <f>BG40+BL39</f>
        <v>52</v>
      </c>
      <c r="BM40" s="3">
        <f>BH40+BM39</f>
        <v>2</v>
      </c>
      <c r="BN40" s="32">
        <f>BN39/F40</f>
        <v>0.87414965986394555</v>
      </c>
      <c r="BO40" s="3"/>
      <c r="BP40" s="3">
        <f>BK40+BP39</f>
        <v>13</v>
      </c>
      <c r="BQ40" s="3">
        <f>BL40+BQ39</f>
        <v>52</v>
      </c>
      <c r="BR40" s="3">
        <f>BM40+BR39</f>
        <v>2</v>
      </c>
      <c r="BS40" s="32">
        <f>BS39/F40</f>
        <v>0.87414965986394555</v>
      </c>
    </row>
    <row r="41" spans="1:71" s="33" customFormat="1" x14ac:dyDescent="0.25">
      <c r="H41" s="130"/>
      <c r="I41" s="130"/>
      <c r="J41" s="130"/>
    </row>
    <row r="42" spans="1:71" s="33" customFormat="1" x14ac:dyDescent="0.25">
      <c r="A42" s="31" t="s">
        <v>288</v>
      </c>
      <c r="B42" s="3" t="s">
        <v>124</v>
      </c>
      <c r="C42" s="3"/>
      <c r="D42" s="3"/>
      <c r="E42" s="80">
        <v>108</v>
      </c>
      <c r="F42" s="3">
        <f>IF(B42="MAL",E42,IF(E42&gt;=11,E42+variables!$B$1,11))</f>
        <v>108</v>
      </c>
      <c r="G42" s="32">
        <f>BS42/F42</f>
        <v>0.97222222222222221</v>
      </c>
      <c r="H42" s="119">
        <v>105</v>
      </c>
      <c r="I42" s="119">
        <f t="shared" ref="I42:I57" si="37">+H42+J42</f>
        <v>105</v>
      </c>
      <c r="J42" s="133"/>
      <c r="K42" s="13">
        <v>2019</v>
      </c>
      <c r="L42" s="13">
        <v>2019</v>
      </c>
      <c r="M42" s="13"/>
      <c r="N42" s="13"/>
      <c r="O42" s="13"/>
      <c r="P42" s="119">
        <f>+H42</f>
        <v>105</v>
      </c>
      <c r="Q42" s="81"/>
      <c r="R42" s="13"/>
      <c r="S42" s="13"/>
      <c r="T42" s="13"/>
      <c r="U42" s="3">
        <f t="shared" ref="U42:U57" si="38">SUM(P42:T42)</f>
        <v>105</v>
      </c>
      <c r="V42" s="13"/>
      <c r="W42" s="13"/>
      <c r="X42" s="13"/>
      <c r="Y42" s="13"/>
      <c r="Z42" s="3">
        <f t="shared" ref="Z42:Z57" si="39">SUM(U42:Y42)</f>
        <v>105</v>
      </c>
      <c r="AA42" s="13"/>
      <c r="AB42" s="13"/>
      <c r="AC42" s="13"/>
      <c r="AD42" s="13"/>
      <c r="AE42" s="3">
        <f t="shared" ref="AE42:AE57" si="40">SUM(Z42:AD42)</f>
        <v>105</v>
      </c>
      <c r="AF42" s="13"/>
      <c r="AG42" s="13"/>
      <c r="AH42" s="13"/>
      <c r="AI42" s="13"/>
      <c r="AJ42" s="3">
        <f t="shared" ref="AJ42:AJ57" si="41">SUM(AE42:AI42)</f>
        <v>105</v>
      </c>
      <c r="AK42" s="13"/>
      <c r="AL42" s="13"/>
      <c r="AM42" s="13"/>
      <c r="AN42" s="13"/>
      <c r="AO42" s="3">
        <f t="shared" ref="AO42:AO57" si="42">SUM(AJ42:AN42)</f>
        <v>105</v>
      </c>
      <c r="AP42" s="13"/>
      <c r="AQ42" s="13"/>
      <c r="AR42" s="13"/>
      <c r="AS42" s="13"/>
      <c r="AT42" s="3">
        <f t="shared" ref="AT42:AT57" si="43">SUM(AO42:AS42)</f>
        <v>105</v>
      </c>
      <c r="AU42" s="13"/>
      <c r="AV42" s="13"/>
      <c r="AW42" s="13"/>
      <c r="AX42" s="13"/>
      <c r="AY42" s="3">
        <f t="shared" ref="AY42:AY57" si="44">SUM(AT42:AX42)</f>
        <v>105</v>
      </c>
      <c r="AZ42" s="13"/>
      <c r="BA42" s="13"/>
      <c r="BB42" s="13"/>
      <c r="BC42" s="13"/>
      <c r="BD42" s="3">
        <f t="shared" ref="BD42:BD57" si="45">SUM(AY42:BC42)</f>
        <v>105</v>
      </c>
      <c r="BE42" s="13"/>
      <c r="BF42" s="13"/>
      <c r="BG42" s="13"/>
      <c r="BH42" s="13"/>
      <c r="BI42" s="3">
        <f t="shared" ref="BI42:BI57" si="46">SUM(BD42:BH42)</f>
        <v>105</v>
      </c>
      <c r="BJ42" s="13"/>
      <c r="BK42" s="13"/>
      <c r="BL42" s="13"/>
      <c r="BM42" s="13"/>
      <c r="BN42" s="3">
        <f t="shared" ref="BN42:BN57" si="47">SUM(BI42:BM42)</f>
        <v>105</v>
      </c>
      <c r="BO42" s="13"/>
      <c r="BP42" s="13"/>
      <c r="BQ42" s="13"/>
      <c r="BR42" s="13"/>
      <c r="BS42" s="3">
        <f t="shared" ref="BS42:BS57" si="48">SUM(BN42:BR42)</f>
        <v>105</v>
      </c>
    </row>
    <row r="43" spans="1:71" s="163" customFormat="1" x14ac:dyDescent="0.25">
      <c r="A43" s="193"/>
      <c r="B43" s="159" t="s">
        <v>90</v>
      </c>
      <c r="C43" s="198">
        <v>2</v>
      </c>
      <c r="D43" s="198">
        <v>246</v>
      </c>
      <c r="E43" s="159">
        <v>29</v>
      </c>
      <c r="F43" s="159">
        <f>IF(B43="MAL",E43,IF(E43&gt;=11,E43+variables!$B$1,11))</f>
        <v>30</v>
      </c>
      <c r="G43" s="160">
        <f t="shared" ref="G43:G57" si="49">$BS43/F43</f>
        <v>1</v>
      </c>
      <c r="H43" s="161">
        <v>11</v>
      </c>
      <c r="I43" s="161">
        <f t="shared" si="37"/>
        <v>12</v>
      </c>
      <c r="J43" s="169">
        <v>1</v>
      </c>
      <c r="K43" s="162">
        <v>2019</v>
      </c>
      <c r="L43" s="13">
        <v>2019</v>
      </c>
      <c r="M43" s="162"/>
      <c r="N43" s="162"/>
      <c r="O43" s="162"/>
      <c r="P43" s="161">
        <f>SUM(M43:O43)+H43</f>
        <v>11</v>
      </c>
      <c r="Q43" s="210"/>
      <c r="R43" s="162"/>
      <c r="S43" s="162"/>
      <c r="T43" s="162"/>
      <c r="U43" s="159">
        <f t="shared" si="38"/>
        <v>11</v>
      </c>
      <c r="V43" s="162"/>
      <c r="W43" s="162">
        <v>1</v>
      </c>
      <c r="X43" s="162"/>
      <c r="Y43" s="162"/>
      <c r="Z43" s="159">
        <f t="shared" si="39"/>
        <v>12</v>
      </c>
      <c r="AA43" s="162">
        <v>1</v>
      </c>
      <c r="AB43" s="162"/>
      <c r="AC43" s="162">
        <v>17</v>
      </c>
      <c r="AD43" s="162"/>
      <c r="AE43" s="159">
        <f t="shared" si="40"/>
        <v>30</v>
      </c>
      <c r="AF43" s="162"/>
      <c r="AG43" s="162"/>
      <c r="AH43" s="162"/>
      <c r="AI43" s="162"/>
      <c r="AJ43" s="159">
        <f t="shared" si="41"/>
        <v>30</v>
      </c>
      <c r="AK43" s="162"/>
      <c r="AL43" s="162"/>
      <c r="AM43" s="162"/>
      <c r="AN43" s="162"/>
      <c r="AO43" s="159">
        <f t="shared" si="42"/>
        <v>30</v>
      </c>
      <c r="AP43" s="162"/>
      <c r="AQ43" s="162"/>
      <c r="AR43" s="162"/>
      <c r="AS43" s="162"/>
      <c r="AT43" s="159">
        <f t="shared" si="43"/>
        <v>30</v>
      </c>
      <c r="AU43" s="162"/>
      <c r="AV43" s="162"/>
      <c r="AW43" s="162"/>
      <c r="AX43" s="162"/>
      <c r="AY43" s="159">
        <f t="shared" si="44"/>
        <v>30</v>
      </c>
      <c r="AZ43" s="162"/>
      <c r="BA43" s="162"/>
      <c r="BB43" s="162"/>
      <c r="BC43" s="162"/>
      <c r="BD43" s="159">
        <f t="shared" si="45"/>
        <v>30</v>
      </c>
      <c r="BE43" s="162"/>
      <c r="BF43" s="162"/>
      <c r="BG43" s="162"/>
      <c r="BH43" s="162"/>
      <c r="BI43" s="159">
        <f t="shared" si="46"/>
        <v>30</v>
      </c>
      <c r="BJ43" s="162"/>
      <c r="BK43" s="162"/>
      <c r="BL43" s="162"/>
      <c r="BM43" s="162"/>
      <c r="BN43" s="159">
        <f t="shared" si="47"/>
        <v>30</v>
      </c>
      <c r="BO43" s="162"/>
      <c r="BP43" s="162"/>
      <c r="BQ43" s="162"/>
      <c r="BR43" s="162"/>
      <c r="BS43" s="159">
        <f t="shared" si="48"/>
        <v>30</v>
      </c>
    </row>
    <row r="44" spans="1:71" s="351" customFormat="1" x14ac:dyDescent="0.25">
      <c r="A44" s="365"/>
      <c r="B44" s="347" t="s">
        <v>91</v>
      </c>
      <c r="C44" s="363">
        <v>3</v>
      </c>
      <c r="D44" s="363">
        <v>2766</v>
      </c>
      <c r="E44" s="347">
        <v>20</v>
      </c>
      <c r="F44" s="347">
        <f>IF(B44="MAL",E44,IF(E44&gt;=11,E44+variables!$B$1,11))</f>
        <v>21</v>
      </c>
      <c r="G44" s="348">
        <f t="shared" si="49"/>
        <v>1</v>
      </c>
      <c r="H44" s="349">
        <v>14</v>
      </c>
      <c r="I44" s="349">
        <f t="shared" si="37"/>
        <v>14</v>
      </c>
      <c r="J44" s="357"/>
      <c r="K44" s="350">
        <v>2019</v>
      </c>
      <c r="L44" s="350">
        <v>2019</v>
      </c>
      <c r="M44" s="350"/>
      <c r="N44" s="350"/>
      <c r="O44" s="350"/>
      <c r="P44" s="349">
        <f t="shared" ref="P44:P57" si="50">SUM(M44:O44)+H44</f>
        <v>14</v>
      </c>
      <c r="Q44" s="370">
        <v>1</v>
      </c>
      <c r="R44" s="350"/>
      <c r="S44" s="350"/>
      <c r="T44" s="350"/>
      <c r="U44" s="347">
        <f t="shared" si="38"/>
        <v>15</v>
      </c>
      <c r="V44" s="350"/>
      <c r="W44" s="350">
        <v>1</v>
      </c>
      <c r="X44" s="350"/>
      <c r="Y44" s="350"/>
      <c r="Z44" s="347">
        <f t="shared" si="39"/>
        <v>16</v>
      </c>
      <c r="AA44" s="350"/>
      <c r="AB44" s="350"/>
      <c r="AC44" s="350"/>
      <c r="AD44" s="350"/>
      <c r="AE44" s="347">
        <f t="shared" si="40"/>
        <v>16</v>
      </c>
      <c r="AF44" s="350"/>
      <c r="AG44" s="350"/>
      <c r="AH44" s="350">
        <v>5</v>
      </c>
      <c r="AI44" s="350"/>
      <c r="AJ44" s="347">
        <f t="shared" si="41"/>
        <v>21</v>
      </c>
      <c r="AK44" s="350"/>
      <c r="AL44" s="350"/>
      <c r="AM44" s="350"/>
      <c r="AN44" s="350"/>
      <c r="AO44" s="347">
        <f t="shared" si="42"/>
        <v>21</v>
      </c>
      <c r="AP44" s="350"/>
      <c r="AQ44" s="350"/>
      <c r="AR44" s="350"/>
      <c r="AS44" s="350"/>
      <c r="AT44" s="347">
        <f t="shared" si="43"/>
        <v>21</v>
      </c>
      <c r="AU44" s="350"/>
      <c r="AV44" s="350"/>
      <c r="AW44" s="350"/>
      <c r="AX44" s="350"/>
      <c r="AY44" s="347">
        <f t="shared" si="44"/>
        <v>21</v>
      </c>
      <c r="AZ44" s="350"/>
      <c r="BA44" s="350"/>
      <c r="BB44" s="350"/>
      <c r="BC44" s="350"/>
      <c r="BD44" s="347">
        <f t="shared" si="45"/>
        <v>21</v>
      </c>
      <c r="BE44" s="350"/>
      <c r="BF44" s="350"/>
      <c r="BG44" s="350"/>
      <c r="BH44" s="350"/>
      <c r="BI44" s="347">
        <f t="shared" si="46"/>
        <v>21</v>
      </c>
      <c r="BJ44" s="350"/>
      <c r="BK44" s="350"/>
      <c r="BL44" s="350"/>
      <c r="BM44" s="350"/>
      <c r="BN44" s="347">
        <f t="shared" si="47"/>
        <v>21</v>
      </c>
      <c r="BO44" s="350"/>
      <c r="BP44" s="350"/>
      <c r="BQ44" s="350"/>
      <c r="BR44" s="350"/>
      <c r="BS44" s="347">
        <f t="shared" si="48"/>
        <v>21</v>
      </c>
    </row>
    <row r="45" spans="1:71" s="163" customFormat="1" x14ac:dyDescent="0.25">
      <c r="A45" s="193"/>
      <c r="B45" s="159" t="s">
        <v>352</v>
      </c>
      <c r="C45" s="198">
        <v>5</v>
      </c>
      <c r="D45" s="198">
        <v>137</v>
      </c>
      <c r="E45" s="159">
        <v>19</v>
      </c>
      <c r="F45" s="159">
        <f>IF(B45="MAL",E45,IF(E45&gt;=11,E45+variables!$B$1,11))</f>
        <v>20</v>
      </c>
      <c r="G45" s="160">
        <f t="shared" si="49"/>
        <v>0.95</v>
      </c>
      <c r="H45" s="161">
        <v>18</v>
      </c>
      <c r="I45" s="161">
        <f t="shared" si="37"/>
        <v>18</v>
      </c>
      <c r="J45" s="169"/>
      <c r="K45" s="162">
        <v>2019</v>
      </c>
      <c r="L45" s="13">
        <v>2019</v>
      </c>
      <c r="M45" s="162"/>
      <c r="N45" s="162">
        <v>1</v>
      </c>
      <c r="O45" s="162"/>
      <c r="P45" s="161">
        <f t="shared" si="50"/>
        <v>19</v>
      </c>
      <c r="Q45" s="210"/>
      <c r="R45" s="162"/>
      <c r="S45" s="162"/>
      <c r="T45" s="162"/>
      <c r="U45" s="159">
        <f t="shared" si="38"/>
        <v>19</v>
      </c>
      <c r="V45" s="162"/>
      <c r="W45" s="162"/>
      <c r="X45" s="162"/>
      <c r="Y45" s="162"/>
      <c r="Z45" s="159">
        <f t="shared" si="39"/>
        <v>19</v>
      </c>
      <c r="AA45" s="162"/>
      <c r="AB45" s="162"/>
      <c r="AC45" s="162"/>
      <c r="AD45" s="162"/>
      <c r="AE45" s="159">
        <f t="shared" si="40"/>
        <v>19</v>
      </c>
      <c r="AF45" s="162"/>
      <c r="AG45" s="162"/>
      <c r="AH45" s="162"/>
      <c r="AI45" s="162"/>
      <c r="AJ45" s="159">
        <f t="shared" si="41"/>
        <v>19</v>
      </c>
      <c r="AK45" s="162"/>
      <c r="AL45" s="162"/>
      <c r="AM45" s="162"/>
      <c r="AN45" s="162"/>
      <c r="AO45" s="159">
        <f t="shared" si="42"/>
        <v>19</v>
      </c>
      <c r="AP45" s="162"/>
      <c r="AQ45" s="162"/>
      <c r="AR45" s="162"/>
      <c r="AS45" s="162"/>
      <c r="AT45" s="159">
        <f t="shared" si="43"/>
        <v>19</v>
      </c>
      <c r="AU45" s="162"/>
      <c r="AV45" s="162"/>
      <c r="AW45" s="162"/>
      <c r="AX45" s="162"/>
      <c r="AY45" s="159">
        <f t="shared" si="44"/>
        <v>19</v>
      </c>
      <c r="AZ45" s="162"/>
      <c r="BA45" s="162"/>
      <c r="BB45" s="162"/>
      <c r="BC45" s="162"/>
      <c r="BD45" s="159">
        <f t="shared" si="45"/>
        <v>19</v>
      </c>
      <c r="BE45" s="162"/>
      <c r="BF45" s="162"/>
      <c r="BG45" s="162"/>
      <c r="BH45" s="162"/>
      <c r="BI45" s="159">
        <f t="shared" si="46"/>
        <v>19</v>
      </c>
      <c r="BJ45" s="162"/>
      <c r="BK45" s="162"/>
      <c r="BL45" s="162"/>
      <c r="BM45" s="162"/>
      <c r="BN45" s="159">
        <f t="shared" si="47"/>
        <v>19</v>
      </c>
      <c r="BO45" s="162"/>
      <c r="BP45" s="162"/>
      <c r="BQ45" s="162"/>
      <c r="BR45" s="162"/>
      <c r="BS45" s="159">
        <f t="shared" si="48"/>
        <v>19</v>
      </c>
    </row>
    <row r="46" spans="1:71" s="163" customFormat="1" x14ac:dyDescent="0.25">
      <c r="A46" s="193"/>
      <c r="B46" s="159" t="s">
        <v>303</v>
      </c>
      <c r="C46" s="198">
        <v>11</v>
      </c>
      <c r="D46" s="198">
        <v>6316</v>
      </c>
      <c r="E46" s="159">
        <v>30</v>
      </c>
      <c r="F46" s="159">
        <f>IF(B46="MAL",E46,IF(E46&gt;=11,E46+variables!$B$1,11))</f>
        <v>31</v>
      </c>
      <c r="G46" s="160">
        <f t="shared" si="49"/>
        <v>0.58064516129032262</v>
      </c>
      <c r="H46" s="161">
        <v>18</v>
      </c>
      <c r="I46" s="161">
        <f t="shared" si="37"/>
        <v>19</v>
      </c>
      <c r="J46" s="169">
        <v>1</v>
      </c>
      <c r="K46" s="162">
        <v>2019</v>
      </c>
      <c r="L46" s="13">
        <v>2019</v>
      </c>
      <c r="M46" s="162"/>
      <c r="N46" s="162"/>
      <c r="O46" s="162"/>
      <c r="P46" s="161">
        <f t="shared" si="50"/>
        <v>18</v>
      </c>
      <c r="Q46" s="210"/>
      <c r="R46" s="162"/>
      <c r="S46" s="162"/>
      <c r="T46" s="162"/>
      <c r="U46" s="159">
        <f t="shared" si="38"/>
        <v>18</v>
      </c>
      <c r="V46" s="162"/>
      <c r="W46" s="162"/>
      <c r="X46" s="162"/>
      <c r="Y46" s="162"/>
      <c r="Z46" s="159">
        <f t="shared" si="39"/>
        <v>18</v>
      </c>
      <c r="AA46" s="162"/>
      <c r="AB46" s="162"/>
      <c r="AC46" s="162"/>
      <c r="AD46" s="162"/>
      <c r="AE46" s="159">
        <f t="shared" si="40"/>
        <v>18</v>
      </c>
      <c r="AF46" s="162"/>
      <c r="AG46" s="162"/>
      <c r="AH46" s="162"/>
      <c r="AI46" s="162"/>
      <c r="AJ46" s="159">
        <f t="shared" si="41"/>
        <v>18</v>
      </c>
      <c r="AK46" s="162"/>
      <c r="AL46" s="162"/>
      <c r="AM46" s="162"/>
      <c r="AN46" s="162"/>
      <c r="AO46" s="159">
        <f t="shared" si="42"/>
        <v>18</v>
      </c>
      <c r="AP46" s="162"/>
      <c r="AQ46" s="162"/>
      <c r="AR46" s="162"/>
      <c r="AS46" s="162"/>
      <c r="AT46" s="159">
        <f t="shared" si="43"/>
        <v>18</v>
      </c>
      <c r="AU46" s="162"/>
      <c r="AV46" s="162"/>
      <c r="AW46" s="162"/>
      <c r="AX46" s="162"/>
      <c r="AY46" s="159">
        <f t="shared" si="44"/>
        <v>18</v>
      </c>
      <c r="AZ46" s="162"/>
      <c r="BA46" s="162"/>
      <c r="BB46" s="162"/>
      <c r="BC46" s="162"/>
      <c r="BD46" s="159">
        <f t="shared" si="45"/>
        <v>18</v>
      </c>
      <c r="BE46" s="162"/>
      <c r="BF46" s="162"/>
      <c r="BG46" s="162"/>
      <c r="BH46" s="162"/>
      <c r="BI46" s="159">
        <f t="shared" si="46"/>
        <v>18</v>
      </c>
      <c r="BJ46" s="162"/>
      <c r="BK46" s="162"/>
      <c r="BL46" s="162"/>
      <c r="BM46" s="162"/>
      <c r="BN46" s="159">
        <f t="shared" si="47"/>
        <v>18</v>
      </c>
      <c r="BO46" s="162"/>
      <c r="BP46" s="162"/>
      <c r="BQ46" s="162"/>
      <c r="BR46" s="162"/>
      <c r="BS46" s="159">
        <f t="shared" si="48"/>
        <v>18</v>
      </c>
    </row>
    <row r="47" spans="1:71" s="163" customFormat="1" x14ac:dyDescent="0.25">
      <c r="A47" s="193"/>
      <c r="B47" s="200" t="s">
        <v>304</v>
      </c>
      <c r="C47" s="198">
        <v>15</v>
      </c>
      <c r="D47" s="198">
        <v>425</v>
      </c>
      <c r="E47" s="159">
        <v>22</v>
      </c>
      <c r="F47" s="159">
        <f>IF(B47="MAL",E47,IF(E47&gt;=11,E47+variables!$B$1,11))</f>
        <v>23</v>
      </c>
      <c r="G47" s="160">
        <f t="shared" si="49"/>
        <v>0.95652173913043481</v>
      </c>
      <c r="H47" s="161">
        <v>14</v>
      </c>
      <c r="I47" s="161">
        <f t="shared" si="37"/>
        <v>14</v>
      </c>
      <c r="J47" s="169"/>
      <c r="K47" s="162">
        <v>2019</v>
      </c>
      <c r="L47" s="13">
        <v>2019</v>
      </c>
      <c r="M47" s="162"/>
      <c r="N47" s="162">
        <v>8</v>
      </c>
      <c r="O47" s="162"/>
      <c r="P47" s="161">
        <f t="shared" si="50"/>
        <v>22</v>
      </c>
      <c r="Q47" s="210"/>
      <c r="R47" s="162"/>
      <c r="S47" s="162"/>
      <c r="T47" s="162"/>
      <c r="U47" s="159">
        <f t="shared" si="38"/>
        <v>22</v>
      </c>
      <c r="V47" s="162"/>
      <c r="W47" s="162"/>
      <c r="X47" s="162"/>
      <c r="Y47" s="162"/>
      <c r="Z47" s="159">
        <f t="shared" si="39"/>
        <v>22</v>
      </c>
      <c r="AA47" s="162"/>
      <c r="AB47" s="162"/>
      <c r="AC47" s="162"/>
      <c r="AD47" s="162"/>
      <c r="AE47" s="159">
        <f t="shared" si="40"/>
        <v>22</v>
      </c>
      <c r="AF47" s="162"/>
      <c r="AG47" s="162"/>
      <c r="AH47" s="162"/>
      <c r="AI47" s="162"/>
      <c r="AJ47" s="159">
        <f t="shared" si="41"/>
        <v>22</v>
      </c>
      <c r="AK47" s="162"/>
      <c r="AL47" s="162"/>
      <c r="AM47" s="162"/>
      <c r="AN47" s="162"/>
      <c r="AO47" s="159">
        <f t="shared" si="42"/>
        <v>22</v>
      </c>
      <c r="AP47" s="162"/>
      <c r="AQ47" s="162"/>
      <c r="AR47" s="162"/>
      <c r="AS47" s="162"/>
      <c r="AT47" s="159">
        <f t="shared" si="43"/>
        <v>22</v>
      </c>
      <c r="AU47" s="162"/>
      <c r="AV47" s="162"/>
      <c r="AW47" s="162"/>
      <c r="AX47" s="162"/>
      <c r="AY47" s="159">
        <f t="shared" si="44"/>
        <v>22</v>
      </c>
      <c r="AZ47" s="162"/>
      <c r="BA47" s="162"/>
      <c r="BB47" s="162"/>
      <c r="BC47" s="162"/>
      <c r="BD47" s="159">
        <f t="shared" si="45"/>
        <v>22</v>
      </c>
      <c r="BE47" s="162"/>
      <c r="BF47" s="162"/>
      <c r="BG47" s="162"/>
      <c r="BH47" s="162"/>
      <c r="BI47" s="159">
        <f t="shared" si="46"/>
        <v>22</v>
      </c>
      <c r="BJ47" s="162"/>
      <c r="BK47" s="162"/>
      <c r="BL47" s="162"/>
      <c r="BM47" s="162"/>
      <c r="BN47" s="159">
        <f t="shared" si="47"/>
        <v>22</v>
      </c>
      <c r="BO47" s="162"/>
      <c r="BP47" s="162"/>
      <c r="BQ47" s="162"/>
      <c r="BR47" s="162"/>
      <c r="BS47" s="159">
        <f t="shared" si="48"/>
        <v>22</v>
      </c>
    </row>
    <row r="48" spans="1:71" s="163" customFormat="1" x14ac:dyDescent="0.25">
      <c r="A48" s="193"/>
      <c r="B48" s="159" t="s">
        <v>85</v>
      </c>
      <c r="C48" s="198">
        <v>19</v>
      </c>
      <c r="D48" s="198">
        <v>1216</v>
      </c>
      <c r="E48" s="159">
        <v>22</v>
      </c>
      <c r="F48" s="159">
        <f>IF(B48="MAL",E48,IF(E48&gt;=11,E48+variables!$B$1,11))</f>
        <v>23</v>
      </c>
      <c r="G48" s="160">
        <f t="shared" si="49"/>
        <v>0.65217391304347827</v>
      </c>
      <c r="H48" s="161">
        <v>7</v>
      </c>
      <c r="I48" s="161">
        <f t="shared" si="37"/>
        <v>8</v>
      </c>
      <c r="J48" s="169">
        <v>1</v>
      </c>
      <c r="K48" s="162">
        <v>2019</v>
      </c>
      <c r="L48" s="13">
        <v>2019</v>
      </c>
      <c r="M48" s="162"/>
      <c r="N48" s="162"/>
      <c r="O48" s="162"/>
      <c r="P48" s="161">
        <f t="shared" si="50"/>
        <v>7</v>
      </c>
      <c r="Q48" s="210"/>
      <c r="R48" s="162"/>
      <c r="S48" s="162">
        <v>8</v>
      </c>
      <c r="T48" s="162"/>
      <c r="U48" s="159">
        <f>SUM(P48:T48)</f>
        <v>15</v>
      </c>
      <c r="V48" s="162"/>
      <c r="W48" s="162"/>
      <c r="X48" s="162"/>
      <c r="Y48" s="162"/>
      <c r="Z48" s="159">
        <f>SUM(U48:Y48)</f>
        <v>15</v>
      </c>
      <c r="AA48" s="162"/>
      <c r="AB48" s="162"/>
      <c r="AC48" s="162"/>
      <c r="AD48" s="162"/>
      <c r="AE48" s="159">
        <f>SUM(Z48:AD48)</f>
        <v>15</v>
      </c>
      <c r="AF48" s="162"/>
      <c r="AG48" s="162"/>
      <c r="AH48" s="162"/>
      <c r="AI48" s="162"/>
      <c r="AJ48" s="159">
        <f>SUM(AE48:AI48)</f>
        <v>15</v>
      </c>
      <c r="AK48" s="162"/>
      <c r="AL48" s="162"/>
      <c r="AM48" s="162"/>
      <c r="AN48" s="162"/>
      <c r="AO48" s="159">
        <f>SUM(AJ48:AN48)</f>
        <v>15</v>
      </c>
      <c r="AP48" s="162"/>
      <c r="AQ48" s="162"/>
      <c r="AR48" s="162"/>
      <c r="AS48" s="162"/>
      <c r="AT48" s="159">
        <f>SUM(AO48:AS48)</f>
        <v>15</v>
      </c>
      <c r="AU48" s="162"/>
      <c r="AV48" s="162"/>
      <c r="AW48" s="162"/>
      <c r="AX48" s="162"/>
      <c r="AY48" s="159">
        <f>SUM(AT48:AX48)</f>
        <v>15</v>
      </c>
      <c r="AZ48" s="162"/>
      <c r="BA48" s="162"/>
      <c r="BB48" s="162"/>
      <c r="BC48" s="162"/>
      <c r="BD48" s="159">
        <f>SUM(AY48:BC48)</f>
        <v>15</v>
      </c>
      <c r="BE48" s="162"/>
      <c r="BF48" s="162"/>
      <c r="BG48" s="162"/>
      <c r="BH48" s="162"/>
      <c r="BI48" s="159">
        <f>SUM(BD48:BH48)</f>
        <v>15</v>
      </c>
      <c r="BJ48" s="162"/>
      <c r="BK48" s="162"/>
      <c r="BL48" s="162"/>
      <c r="BM48" s="162"/>
      <c r="BN48" s="159">
        <f>SUM(BI48:BM48)</f>
        <v>15</v>
      </c>
      <c r="BO48" s="162"/>
      <c r="BP48" s="162"/>
      <c r="BQ48" s="162"/>
      <c r="BR48" s="162"/>
      <c r="BS48" s="159">
        <f t="shared" si="48"/>
        <v>15</v>
      </c>
    </row>
    <row r="49" spans="1:71" s="163" customFormat="1" x14ac:dyDescent="0.25">
      <c r="A49" s="193"/>
      <c r="B49" s="159" t="s">
        <v>412</v>
      </c>
      <c r="C49" s="198">
        <v>34</v>
      </c>
      <c r="D49" s="198"/>
      <c r="E49" s="159">
        <v>17</v>
      </c>
      <c r="F49" s="159">
        <f>IF(B49="MAL",E49,IF(E49&gt;=11,E49+variables!$B$1,11))</f>
        <v>18</v>
      </c>
      <c r="G49" s="160">
        <f t="shared" si="49"/>
        <v>0.94444444444444442</v>
      </c>
      <c r="H49" s="161">
        <v>12</v>
      </c>
      <c r="I49" s="161">
        <f t="shared" si="37"/>
        <v>13</v>
      </c>
      <c r="J49" s="169">
        <v>1</v>
      </c>
      <c r="K49" s="162">
        <v>2019</v>
      </c>
      <c r="L49" s="13">
        <v>2019</v>
      </c>
      <c r="M49" s="162"/>
      <c r="N49" s="162"/>
      <c r="O49" s="162"/>
      <c r="P49" s="161">
        <f t="shared" si="50"/>
        <v>12</v>
      </c>
      <c r="Q49" s="210"/>
      <c r="R49" s="162"/>
      <c r="S49" s="162"/>
      <c r="T49" s="162"/>
      <c r="U49" s="159">
        <f>SUM(P49:T49)</f>
        <v>12</v>
      </c>
      <c r="V49" s="162">
        <v>1</v>
      </c>
      <c r="W49" s="162">
        <v>1</v>
      </c>
      <c r="X49" s="162"/>
      <c r="Y49" s="162"/>
      <c r="Z49" s="159">
        <f>SUM(U49:Y49)</f>
        <v>14</v>
      </c>
      <c r="AA49" s="162"/>
      <c r="AB49" s="162"/>
      <c r="AC49" s="162"/>
      <c r="AD49" s="162"/>
      <c r="AE49" s="159">
        <f>SUM(Z49:AD49)</f>
        <v>14</v>
      </c>
      <c r="AF49" s="162"/>
      <c r="AG49" s="162"/>
      <c r="AH49" s="162"/>
      <c r="AI49" s="162"/>
      <c r="AJ49" s="159">
        <f>SUM(AE49:AI49)</f>
        <v>14</v>
      </c>
      <c r="AK49" s="162"/>
      <c r="AL49" s="162"/>
      <c r="AM49" s="162"/>
      <c r="AN49" s="162"/>
      <c r="AO49" s="159">
        <f>SUM(AJ49:AN49)</f>
        <v>14</v>
      </c>
      <c r="AP49" s="162"/>
      <c r="AQ49" s="162"/>
      <c r="AR49" s="162">
        <v>3</v>
      </c>
      <c r="AS49" s="162"/>
      <c r="AT49" s="159">
        <f>SUM(AO49:AS49)</f>
        <v>17</v>
      </c>
      <c r="AU49" s="162"/>
      <c r="AV49" s="162"/>
      <c r="AW49" s="162"/>
      <c r="AX49" s="162"/>
      <c r="AY49" s="159">
        <f>SUM(AT49:AX49)</f>
        <v>17</v>
      </c>
      <c r="AZ49" s="162"/>
      <c r="BA49" s="162"/>
      <c r="BB49" s="162"/>
      <c r="BC49" s="162"/>
      <c r="BD49" s="159">
        <f>SUM(AY49:BC49)</f>
        <v>17</v>
      </c>
      <c r="BE49" s="162"/>
      <c r="BF49" s="162"/>
      <c r="BG49" s="162"/>
      <c r="BH49" s="162"/>
      <c r="BI49" s="159">
        <f>SUM(BD49:BH49)</f>
        <v>17</v>
      </c>
      <c r="BJ49" s="162"/>
      <c r="BK49" s="162"/>
      <c r="BL49" s="162"/>
      <c r="BM49" s="162"/>
      <c r="BN49" s="159">
        <f>SUM(BI49:BM49)</f>
        <v>17</v>
      </c>
      <c r="BO49" s="162"/>
      <c r="BP49" s="162"/>
      <c r="BQ49" s="162"/>
      <c r="BR49" s="162"/>
      <c r="BS49" s="159">
        <f t="shared" si="48"/>
        <v>17</v>
      </c>
    </row>
    <row r="50" spans="1:71" s="163" customFormat="1" x14ac:dyDescent="0.25">
      <c r="A50" s="193"/>
      <c r="B50" s="159" t="s">
        <v>165</v>
      </c>
      <c r="C50" s="198">
        <v>42</v>
      </c>
      <c r="D50" s="198">
        <v>2793</v>
      </c>
      <c r="E50" s="159">
        <v>29</v>
      </c>
      <c r="F50" s="159">
        <f>IF(B50="MAL",E50,IF(E50&gt;=11,E50+variables!$B$1,11))</f>
        <v>30</v>
      </c>
      <c r="G50" s="160">
        <f t="shared" si="49"/>
        <v>0.93333333333333335</v>
      </c>
      <c r="H50" s="161">
        <v>10</v>
      </c>
      <c r="I50" s="161">
        <f t="shared" si="37"/>
        <v>10</v>
      </c>
      <c r="J50" s="169"/>
      <c r="K50" s="162">
        <v>2019</v>
      </c>
      <c r="L50" s="13">
        <v>2019</v>
      </c>
      <c r="M50" s="162"/>
      <c r="N50" s="162"/>
      <c r="O50" s="162"/>
      <c r="P50" s="161">
        <f t="shared" si="50"/>
        <v>10</v>
      </c>
      <c r="Q50" s="210"/>
      <c r="R50" s="162"/>
      <c r="S50" s="162"/>
      <c r="T50" s="162"/>
      <c r="U50" s="159">
        <f>SUM(P50:T50)</f>
        <v>10</v>
      </c>
      <c r="V50" s="162"/>
      <c r="W50" s="162"/>
      <c r="X50" s="162">
        <v>18</v>
      </c>
      <c r="Y50" s="162"/>
      <c r="Z50" s="159">
        <f>SUM(U50:Y50)</f>
        <v>28</v>
      </c>
      <c r="AA50" s="162"/>
      <c r="AB50" s="162"/>
      <c r="AC50" s="162"/>
      <c r="AD50" s="162"/>
      <c r="AE50" s="159">
        <f>SUM(Z50:AD50)</f>
        <v>28</v>
      </c>
      <c r="AF50" s="162"/>
      <c r="AG50" s="162"/>
      <c r="AH50" s="162"/>
      <c r="AI50" s="162"/>
      <c r="AJ50" s="159">
        <f>SUM(AE50:AI50)</f>
        <v>28</v>
      </c>
      <c r="AK50" s="162"/>
      <c r="AL50" s="162"/>
      <c r="AM50" s="162"/>
      <c r="AN50" s="162"/>
      <c r="AO50" s="159">
        <f>SUM(AJ50:AN50)</f>
        <v>28</v>
      </c>
      <c r="AP50" s="162"/>
      <c r="AQ50" s="162"/>
      <c r="AR50" s="162"/>
      <c r="AS50" s="162"/>
      <c r="AT50" s="159">
        <f>SUM(AO50:AS50)</f>
        <v>28</v>
      </c>
      <c r="AU50" s="162"/>
      <c r="AV50" s="162"/>
      <c r="AW50" s="162"/>
      <c r="AX50" s="162"/>
      <c r="AY50" s="159">
        <f>SUM(AT50:AX50)</f>
        <v>28</v>
      </c>
      <c r="AZ50" s="162"/>
      <c r="BA50" s="162"/>
      <c r="BB50" s="162"/>
      <c r="BC50" s="162"/>
      <c r="BD50" s="159">
        <f>SUM(AY50:BC50)</f>
        <v>28</v>
      </c>
      <c r="BE50" s="162"/>
      <c r="BF50" s="162"/>
      <c r="BG50" s="162"/>
      <c r="BH50" s="162"/>
      <c r="BI50" s="159">
        <f>SUM(BD50:BH50)</f>
        <v>28</v>
      </c>
      <c r="BJ50" s="162"/>
      <c r="BK50" s="162"/>
      <c r="BL50" s="162"/>
      <c r="BM50" s="162"/>
      <c r="BN50" s="159">
        <f>SUM(BI50:BM50)</f>
        <v>28</v>
      </c>
      <c r="BO50" s="162"/>
      <c r="BP50" s="162"/>
      <c r="BQ50" s="162"/>
      <c r="BR50" s="162"/>
      <c r="BS50" s="159">
        <f t="shared" si="48"/>
        <v>28</v>
      </c>
    </row>
    <row r="51" spans="1:71" s="163" customFormat="1" x14ac:dyDescent="0.25">
      <c r="A51" s="193"/>
      <c r="B51" s="200" t="s">
        <v>274</v>
      </c>
      <c r="C51" s="198">
        <v>45</v>
      </c>
      <c r="D51" s="198">
        <v>8663</v>
      </c>
      <c r="E51" s="211">
        <v>11</v>
      </c>
      <c r="F51" s="159">
        <f>IF(B51="MAL",E51,IF(E51&gt;=11,E51+variables!$B$1,11))</f>
        <v>12</v>
      </c>
      <c r="G51" s="160">
        <f t="shared" si="49"/>
        <v>0.91666666666666663</v>
      </c>
      <c r="H51" s="161">
        <v>3</v>
      </c>
      <c r="I51" s="161">
        <f t="shared" si="37"/>
        <v>3</v>
      </c>
      <c r="J51" s="169"/>
      <c r="K51" s="162">
        <v>2019</v>
      </c>
      <c r="L51" s="13">
        <v>2019</v>
      </c>
      <c r="M51" s="162"/>
      <c r="N51" s="162"/>
      <c r="O51" s="162"/>
      <c r="P51" s="161">
        <f t="shared" si="50"/>
        <v>3</v>
      </c>
      <c r="Q51" s="210"/>
      <c r="R51" s="162"/>
      <c r="S51" s="162"/>
      <c r="T51" s="162"/>
      <c r="U51" s="159">
        <f>SUM(P51:T51)</f>
        <v>3</v>
      </c>
      <c r="V51" s="162"/>
      <c r="W51" s="162"/>
      <c r="X51" s="162"/>
      <c r="Y51" s="162"/>
      <c r="Z51" s="159">
        <f>SUM(U51:Y51)</f>
        <v>3</v>
      </c>
      <c r="AA51" s="162"/>
      <c r="AB51" s="162"/>
      <c r="AC51" s="162"/>
      <c r="AD51" s="162"/>
      <c r="AE51" s="159">
        <f>SUM(Z51:AD51)</f>
        <v>3</v>
      </c>
      <c r="AF51" s="162"/>
      <c r="AG51" s="162"/>
      <c r="AH51" s="162">
        <v>8</v>
      </c>
      <c r="AI51" s="162"/>
      <c r="AJ51" s="159">
        <f>SUM(AE51:AI51)</f>
        <v>11</v>
      </c>
      <c r="AK51" s="162"/>
      <c r="AL51" s="162"/>
      <c r="AM51" s="162"/>
      <c r="AN51" s="162"/>
      <c r="AO51" s="159">
        <f>SUM(AJ51:AN51)</f>
        <v>11</v>
      </c>
      <c r="AP51" s="162"/>
      <c r="AQ51" s="162"/>
      <c r="AR51" s="162"/>
      <c r="AS51" s="162"/>
      <c r="AT51" s="159">
        <f>SUM(AO51:AS51)</f>
        <v>11</v>
      </c>
      <c r="AU51" s="162"/>
      <c r="AV51" s="162"/>
      <c r="AW51" s="162"/>
      <c r="AX51" s="162"/>
      <c r="AY51" s="159">
        <f>SUM(AT51:AX51)</f>
        <v>11</v>
      </c>
      <c r="AZ51" s="162"/>
      <c r="BA51" s="162"/>
      <c r="BB51" s="162"/>
      <c r="BC51" s="162"/>
      <c r="BD51" s="159">
        <f>SUM(AY51:BC51)</f>
        <v>11</v>
      </c>
      <c r="BE51" s="162"/>
      <c r="BF51" s="162"/>
      <c r="BG51" s="162"/>
      <c r="BH51" s="162"/>
      <c r="BI51" s="159">
        <f>SUM(BD51:BH51)</f>
        <v>11</v>
      </c>
      <c r="BJ51" s="162"/>
      <c r="BK51" s="162"/>
      <c r="BL51" s="162"/>
      <c r="BM51" s="162"/>
      <c r="BN51" s="159">
        <f>SUM(BI51:BM51)</f>
        <v>11</v>
      </c>
      <c r="BO51" s="162"/>
      <c r="BP51" s="162"/>
      <c r="BQ51" s="162"/>
      <c r="BR51" s="162"/>
      <c r="BS51" s="159">
        <f t="shared" si="48"/>
        <v>11</v>
      </c>
    </row>
    <row r="52" spans="1:71" s="163" customFormat="1" x14ac:dyDescent="0.25">
      <c r="A52" s="193"/>
      <c r="B52" s="159" t="s">
        <v>106</v>
      </c>
      <c r="C52" s="198">
        <v>51</v>
      </c>
      <c r="D52" s="198">
        <v>1296</v>
      </c>
      <c r="E52" s="159">
        <v>58</v>
      </c>
      <c r="F52" s="159">
        <f>IF(B52="MAL",E52,IF(E52&gt;=11,E52+variables!$B$1,11))</f>
        <v>59</v>
      </c>
      <c r="G52" s="160">
        <f t="shared" si="49"/>
        <v>0.96610169491525422</v>
      </c>
      <c r="H52" s="161">
        <v>44</v>
      </c>
      <c r="I52" s="161">
        <f t="shared" si="37"/>
        <v>44</v>
      </c>
      <c r="J52" s="169"/>
      <c r="K52" s="162">
        <v>2019</v>
      </c>
      <c r="L52" s="13">
        <v>2019</v>
      </c>
      <c r="M52" s="162"/>
      <c r="N52" s="162"/>
      <c r="O52" s="162"/>
      <c r="P52" s="161">
        <f t="shared" si="50"/>
        <v>44</v>
      </c>
      <c r="Q52" s="210"/>
      <c r="R52" s="162"/>
      <c r="S52" s="162"/>
      <c r="T52" s="162"/>
      <c r="U52" s="159">
        <f>SUM(P52:T52)</f>
        <v>44</v>
      </c>
      <c r="V52" s="162"/>
      <c r="W52" s="162"/>
      <c r="X52" s="162">
        <v>13</v>
      </c>
      <c r="Y52" s="162"/>
      <c r="Z52" s="159">
        <f>SUM(U52:Y52)</f>
        <v>57</v>
      </c>
      <c r="AA52" s="162"/>
      <c r="AB52" s="162"/>
      <c r="AC52" s="162"/>
      <c r="AD52" s="162"/>
      <c r="AE52" s="159">
        <f>SUM(Z52:AD52)</f>
        <v>57</v>
      </c>
      <c r="AF52" s="162"/>
      <c r="AG52" s="162"/>
      <c r="AH52" s="162"/>
      <c r="AI52" s="162"/>
      <c r="AJ52" s="159">
        <f>SUM(AE52:AI52)</f>
        <v>57</v>
      </c>
      <c r="AK52" s="162"/>
      <c r="AL52" s="162"/>
      <c r="AM52" s="162"/>
      <c r="AN52" s="162"/>
      <c r="AO52" s="159">
        <f>SUM(AJ52:AN52)</f>
        <v>57</v>
      </c>
      <c r="AP52" s="162"/>
      <c r="AQ52" s="162"/>
      <c r="AR52" s="162"/>
      <c r="AS52" s="162"/>
      <c r="AT52" s="159">
        <f>SUM(AO52:AS52)</f>
        <v>57</v>
      </c>
      <c r="AU52" s="162"/>
      <c r="AV52" s="162"/>
      <c r="AW52" s="162"/>
      <c r="AX52" s="162"/>
      <c r="AY52" s="159">
        <f>SUM(AT52:AX52)</f>
        <v>57</v>
      </c>
      <c r="AZ52" s="162"/>
      <c r="BA52" s="162"/>
      <c r="BB52" s="162"/>
      <c r="BC52" s="162"/>
      <c r="BD52" s="159">
        <f>SUM(AY52:BC52)</f>
        <v>57</v>
      </c>
      <c r="BE52" s="162"/>
      <c r="BF52" s="162"/>
      <c r="BG52" s="162"/>
      <c r="BH52" s="162"/>
      <c r="BI52" s="159">
        <f>SUM(BD52:BH52)</f>
        <v>57</v>
      </c>
      <c r="BJ52" s="162"/>
      <c r="BK52" s="162"/>
      <c r="BL52" s="162"/>
      <c r="BM52" s="162"/>
      <c r="BN52" s="159">
        <f>SUM(BI52:BM52)</f>
        <v>57</v>
      </c>
      <c r="BO52" s="162"/>
      <c r="BP52" s="162"/>
      <c r="BQ52" s="162"/>
      <c r="BR52" s="162"/>
      <c r="BS52" s="159">
        <f t="shared" si="48"/>
        <v>57</v>
      </c>
    </row>
    <row r="53" spans="1:71" s="163" customFormat="1" x14ac:dyDescent="0.25">
      <c r="A53" s="193"/>
      <c r="B53" s="159" t="s">
        <v>50</v>
      </c>
      <c r="C53" s="198">
        <v>54</v>
      </c>
      <c r="D53" s="198">
        <v>323</v>
      </c>
      <c r="E53" s="159">
        <v>25</v>
      </c>
      <c r="F53" s="159">
        <f>IF(B53="MAL",E53,IF(E53&gt;=11,E53+variables!$B$1,11))</f>
        <v>26</v>
      </c>
      <c r="G53" s="160">
        <f t="shared" si="49"/>
        <v>0.88461538461538458</v>
      </c>
      <c r="H53" s="161">
        <v>15</v>
      </c>
      <c r="I53" s="161">
        <f t="shared" si="37"/>
        <v>15</v>
      </c>
      <c r="J53" s="169"/>
      <c r="K53" s="162" t="s">
        <v>430</v>
      </c>
      <c r="L53" s="13">
        <v>2019</v>
      </c>
      <c r="M53" s="162"/>
      <c r="N53" s="162"/>
      <c r="O53" s="162"/>
      <c r="P53" s="161">
        <f t="shared" si="50"/>
        <v>15</v>
      </c>
      <c r="Q53" s="210"/>
      <c r="R53" s="162"/>
      <c r="S53" s="162"/>
      <c r="T53" s="162"/>
      <c r="U53" s="159">
        <f t="shared" si="38"/>
        <v>15</v>
      </c>
      <c r="V53" s="162"/>
      <c r="W53" s="162"/>
      <c r="X53" s="162"/>
      <c r="Y53" s="162"/>
      <c r="Z53" s="159">
        <f t="shared" si="39"/>
        <v>15</v>
      </c>
      <c r="AA53" s="162"/>
      <c r="AB53" s="162"/>
      <c r="AC53" s="162"/>
      <c r="AD53" s="162"/>
      <c r="AE53" s="159">
        <f t="shared" si="40"/>
        <v>15</v>
      </c>
      <c r="AF53" s="162"/>
      <c r="AG53" s="162"/>
      <c r="AH53" s="162"/>
      <c r="AI53" s="162"/>
      <c r="AJ53" s="159">
        <f t="shared" si="41"/>
        <v>15</v>
      </c>
      <c r="AK53" s="162"/>
      <c r="AL53" s="162"/>
      <c r="AM53" s="162"/>
      <c r="AN53" s="162"/>
      <c r="AO53" s="159">
        <f t="shared" si="42"/>
        <v>15</v>
      </c>
      <c r="AP53" s="162"/>
      <c r="AQ53" s="162"/>
      <c r="AR53" s="162">
        <v>8</v>
      </c>
      <c r="AS53" s="162"/>
      <c r="AT53" s="159">
        <f t="shared" si="43"/>
        <v>23</v>
      </c>
      <c r="AU53" s="162"/>
      <c r="AV53" s="162"/>
      <c r="AW53" s="162"/>
      <c r="AX53" s="162"/>
      <c r="AY53" s="159">
        <f t="shared" si="44"/>
        <v>23</v>
      </c>
      <c r="AZ53" s="162"/>
      <c r="BA53" s="162"/>
      <c r="BB53" s="162"/>
      <c r="BC53" s="162"/>
      <c r="BD53" s="159">
        <f t="shared" si="45"/>
        <v>23</v>
      </c>
      <c r="BE53" s="162"/>
      <c r="BF53" s="162"/>
      <c r="BG53" s="162"/>
      <c r="BH53" s="162"/>
      <c r="BI53" s="159">
        <f t="shared" si="46"/>
        <v>23</v>
      </c>
      <c r="BJ53" s="162"/>
      <c r="BK53" s="162"/>
      <c r="BL53" s="162"/>
      <c r="BM53" s="162"/>
      <c r="BN53" s="159">
        <f t="shared" si="47"/>
        <v>23</v>
      </c>
      <c r="BO53" s="162"/>
      <c r="BP53" s="162"/>
      <c r="BQ53" s="162"/>
      <c r="BR53" s="162"/>
      <c r="BS53" s="159">
        <f t="shared" si="48"/>
        <v>23</v>
      </c>
    </row>
    <row r="54" spans="1:71" s="163" customFormat="1" x14ac:dyDescent="0.25">
      <c r="A54" s="193"/>
      <c r="B54" s="159" t="s">
        <v>368</v>
      </c>
      <c r="C54" s="198">
        <v>62</v>
      </c>
      <c r="D54" s="198">
        <v>4847</v>
      </c>
      <c r="E54" s="159">
        <v>45</v>
      </c>
      <c r="F54" s="159">
        <f>IF(B54="MAL",E54,IF(E54&gt;=11,E54+variables!$B$1,11))</f>
        <v>46</v>
      </c>
      <c r="G54" s="160">
        <f t="shared" si="49"/>
        <v>0.84782608695652173</v>
      </c>
      <c r="H54" s="161">
        <v>22</v>
      </c>
      <c r="I54" s="161">
        <f t="shared" si="37"/>
        <v>23</v>
      </c>
      <c r="J54" s="169">
        <v>1</v>
      </c>
      <c r="K54" s="162">
        <v>2019</v>
      </c>
      <c r="L54" s="13">
        <v>2019</v>
      </c>
      <c r="M54" s="162">
        <v>1</v>
      </c>
      <c r="N54" s="162"/>
      <c r="O54" s="162"/>
      <c r="P54" s="161">
        <f t="shared" si="50"/>
        <v>23</v>
      </c>
      <c r="Q54" s="210"/>
      <c r="R54" s="162"/>
      <c r="S54" s="162"/>
      <c r="T54" s="162"/>
      <c r="U54" s="159">
        <f t="shared" si="38"/>
        <v>23</v>
      </c>
      <c r="V54" s="162">
        <v>1</v>
      </c>
      <c r="W54" s="162"/>
      <c r="X54" s="162">
        <v>2</v>
      </c>
      <c r="Y54" s="162"/>
      <c r="Z54" s="159">
        <f t="shared" si="39"/>
        <v>26</v>
      </c>
      <c r="AA54" s="162"/>
      <c r="AB54" s="162"/>
      <c r="AC54" s="162"/>
      <c r="AD54" s="162"/>
      <c r="AE54" s="159">
        <f t="shared" si="40"/>
        <v>26</v>
      </c>
      <c r="AF54" s="162"/>
      <c r="AG54" s="162"/>
      <c r="AH54" s="162">
        <v>1</v>
      </c>
      <c r="AI54" s="162"/>
      <c r="AJ54" s="159">
        <f t="shared" si="41"/>
        <v>27</v>
      </c>
      <c r="AK54" s="162"/>
      <c r="AL54" s="162"/>
      <c r="AM54" s="162">
        <v>4</v>
      </c>
      <c r="AN54" s="162"/>
      <c r="AO54" s="159">
        <f t="shared" si="42"/>
        <v>31</v>
      </c>
      <c r="AP54" s="162"/>
      <c r="AQ54" s="162"/>
      <c r="AR54" s="162">
        <v>6</v>
      </c>
      <c r="AS54" s="162"/>
      <c r="AT54" s="159">
        <f t="shared" si="43"/>
        <v>37</v>
      </c>
      <c r="AU54" s="162"/>
      <c r="AV54" s="162"/>
      <c r="AW54" s="162"/>
      <c r="AX54" s="162"/>
      <c r="AY54" s="159">
        <f t="shared" si="44"/>
        <v>37</v>
      </c>
      <c r="AZ54" s="162"/>
      <c r="BA54" s="162"/>
      <c r="BB54" s="162">
        <v>2</v>
      </c>
      <c r="BC54" s="162"/>
      <c r="BD54" s="159">
        <f t="shared" si="45"/>
        <v>39</v>
      </c>
      <c r="BE54" s="162"/>
      <c r="BF54" s="162"/>
      <c r="BG54" s="162"/>
      <c r="BH54" s="162"/>
      <c r="BI54" s="159">
        <f t="shared" si="46"/>
        <v>39</v>
      </c>
      <c r="BJ54" s="162"/>
      <c r="BK54" s="162"/>
      <c r="BL54" s="162"/>
      <c r="BM54" s="162"/>
      <c r="BN54" s="159">
        <f t="shared" si="47"/>
        <v>39</v>
      </c>
      <c r="BO54" s="162"/>
      <c r="BP54" s="162"/>
      <c r="BQ54" s="162"/>
      <c r="BR54" s="162"/>
      <c r="BS54" s="159">
        <f t="shared" si="48"/>
        <v>39</v>
      </c>
    </row>
    <row r="55" spans="1:71" s="163" customFormat="1" x14ac:dyDescent="0.25">
      <c r="A55" s="193"/>
      <c r="B55" s="159" t="s">
        <v>252</v>
      </c>
      <c r="C55" s="198">
        <v>66</v>
      </c>
      <c r="D55" s="198">
        <v>3915</v>
      </c>
      <c r="E55" s="159">
        <v>24</v>
      </c>
      <c r="F55" s="159">
        <f>IF(B55="MAL",E55,IF(E55&gt;=11,E55+variables!$B$1,11))</f>
        <v>25</v>
      </c>
      <c r="G55" s="160">
        <f t="shared" si="49"/>
        <v>0.92</v>
      </c>
      <c r="H55" s="161">
        <v>5</v>
      </c>
      <c r="I55" s="161">
        <f t="shared" si="37"/>
        <v>5</v>
      </c>
      <c r="J55" s="169"/>
      <c r="K55" s="162" t="s">
        <v>430</v>
      </c>
      <c r="L55" s="13">
        <v>2019</v>
      </c>
      <c r="M55" s="162"/>
      <c r="N55" s="162">
        <v>18</v>
      </c>
      <c r="O55" s="162"/>
      <c r="P55" s="161">
        <f t="shared" si="50"/>
        <v>23</v>
      </c>
      <c r="Q55" s="210"/>
      <c r="R55" s="162"/>
      <c r="S55" s="162"/>
      <c r="T55" s="162"/>
      <c r="U55" s="159">
        <f t="shared" si="38"/>
        <v>23</v>
      </c>
      <c r="V55" s="162"/>
      <c r="W55" s="162"/>
      <c r="X55" s="162"/>
      <c r="Y55" s="162"/>
      <c r="Z55" s="159">
        <f t="shared" si="39"/>
        <v>23</v>
      </c>
      <c r="AA55" s="162"/>
      <c r="AB55" s="162"/>
      <c r="AC55" s="162"/>
      <c r="AD55" s="162"/>
      <c r="AE55" s="159">
        <f t="shared" si="40"/>
        <v>23</v>
      </c>
      <c r="AF55" s="162"/>
      <c r="AG55" s="162"/>
      <c r="AH55" s="162"/>
      <c r="AI55" s="162"/>
      <c r="AJ55" s="159">
        <f t="shared" si="41"/>
        <v>23</v>
      </c>
      <c r="AK55" s="162"/>
      <c r="AL55" s="162"/>
      <c r="AM55" s="162"/>
      <c r="AN55" s="162"/>
      <c r="AO55" s="159">
        <f t="shared" si="42"/>
        <v>23</v>
      </c>
      <c r="AP55" s="162"/>
      <c r="AQ55" s="162"/>
      <c r="AR55" s="162"/>
      <c r="AS55" s="162"/>
      <c r="AT55" s="159">
        <f t="shared" si="43"/>
        <v>23</v>
      </c>
      <c r="AU55" s="162"/>
      <c r="AV55" s="162"/>
      <c r="AW55" s="162"/>
      <c r="AX55" s="162"/>
      <c r="AY55" s="159">
        <f t="shared" si="44"/>
        <v>23</v>
      </c>
      <c r="AZ55" s="162"/>
      <c r="BA55" s="162"/>
      <c r="BB55" s="162"/>
      <c r="BC55" s="162"/>
      <c r="BD55" s="159">
        <f t="shared" si="45"/>
        <v>23</v>
      </c>
      <c r="BE55" s="162"/>
      <c r="BF55" s="162"/>
      <c r="BG55" s="162"/>
      <c r="BH55" s="162"/>
      <c r="BI55" s="159">
        <f t="shared" si="46"/>
        <v>23</v>
      </c>
      <c r="BJ55" s="162"/>
      <c r="BK55" s="162"/>
      <c r="BL55" s="162"/>
      <c r="BM55" s="162"/>
      <c r="BN55" s="159">
        <f t="shared" si="47"/>
        <v>23</v>
      </c>
      <c r="BO55" s="162"/>
      <c r="BP55" s="162"/>
      <c r="BQ55" s="162"/>
      <c r="BR55" s="162"/>
      <c r="BS55" s="159">
        <f t="shared" si="48"/>
        <v>23</v>
      </c>
    </row>
    <row r="56" spans="1:71" s="163" customFormat="1" x14ac:dyDescent="0.25">
      <c r="A56" s="193"/>
      <c r="B56" s="159" t="s">
        <v>253</v>
      </c>
      <c r="C56" s="198">
        <v>71</v>
      </c>
      <c r="D56" s="198">
        <v>6587</v>
      </c>
      <c r="E56" s="159">
        <v>25</v>
      </c>
      <c r="F56" s="159">
        <f>IF(B56="MAL",E56,IF(E56&gt;=11,E56+variables!$B$1,11))</f>
        <v>26</v>
      </c>
      <c r="G56" s="160">
        <f t="shared" si="49"/>
        <v>0.92307692307692313</v>
      </c>
      <c r="H56" s="161">
        <v>19</v>
      </c>
      <c r="I56" s="161">
        <f t="shared" si="37"/>
        <v>19</v>
      </c>
      <c r="J56" s="169"/>
      <c r="K56" s="162">
        <v>2019</v>
      </c>
      <c r="L56" s="13">
        <v>2019</v>
      </c>
      <c r="M56" s="162"/>
      <c r="N56" s="162"/>
      <c r="O56" s="162"/>
      <c r="P56" s="161">
        <f t="shared" si="50"/>
        <v>19</v>
      </c>
      <c r="Q56" s="210"/>
      <c r="R56" s="162"/>
      <c r="S56" s="162">
        <v>4</v>
      </c>
      <c r="T56" s="162"/>
      <c r="U56" s="159">
        <f t="shared" si="38"/>
        <v>23</v>
      </c>
      <c r="V56" s="162"/>
      <c r="W56" s="162"/>
      <c r="X56" s="162"/>
      <c r="Y56" s="162">
        <v>1</v>
      </c>
      <c r="Z56" s="159">
        <f t="shared" si="39"/>
        <v>24</v>
      </c>
      <c r="AA56" s="162"/>
      <c r="AB56" s="162"/>
      <c r="AC56" s="162"/>
      <c r="AD56" s="162"/>
      <c r="AE56" s="159">
        <f t="shared" si="40"/>
        <v>24</v>
      </c>
      <c r="AF56" s="162"/>
      <c r="AG56" s="162"/>
      <c r="AH56" s="162"/>
      <c r="AI56" s="162"/>
      <c r="AJ56" s="159">
        <f t="shared" si="41"/>
        <v>24</v>
      </c>
      <c r="AK56" s="162"/>
      <c r="AL56" s="162"/>
      <c r="AM56" s="162"/>
      <c r="AN56" s="162"/>
      <c r="AO56" s="159">
        <f t="shared" si="42"/>
        <v>24</v>
      </c>
      <c r="AP56" s="162"/>
      <c r="AQ56" s="162"/>
      <c r="AR56" s="162"/>
      <c r="AS56" s="162"/>
      <c r="AT56" s="159">
        <f t="shared" si="43"/>
        <v>24</v>
      </c>
      <c r="AU56" s="162"/>
      <c r="AV56" s="162"/>
      <c r="AW56" s="162"/>
      <c r="AX56" s="162"/>
      <c r="AY56" s="159">
        <f t="shared" si="44"/>
        <v>24</v>
      </c>
      <c r="AZ56" s="162"/>
      <c r="BA56" s="162"/>
      <c r="BB56" s="162"/>
      <c r="BC56" s="162"/>
      <c r="BD56" s="159">
        <f t="shared" si="45"/>
        <v>24</v>
      </c>
      <c r="BE56" s="162"/>
      <c r="BF56" s="162"/>
      <c r="BG56" s="162"/>
      <c r="BH56" s="162"/>
      <c r="BI56" s="159">
        <f t="shared" si="46"/>
        <v>24</v>
      </c>
      <c r="BJ56" s="162"/>
      <c r="BK56" s="162"/>
      <c r="BL56" s="162"/>
      <c r="BM56" s="162"/>
      <c r="BN56" s="159">
        <f t="shared" si="47"/>
        <v>24</v>
      </c>
      <c r="BO56" s="162"/>
      <c r="BP56" s="162"/>
      <c r="BQ56" s="162"/>
      <c r="BR56" s="162"/>
      <c r="BS56" s="159">
        <f t="shared" si="48"/>
        <v>24</v>
      </c>
    </row>
    <row r="57" spans="1:71" s="163" customFormat="1" x14ac:dyDescent="0.25">
      <c r="A57" s="193"/>
      <c r="B57" s="212" t="s">
        <v>205</v>
      </c>
      <c r="C57" s="198">
        <v>99</v>
      </c>
      <c r="D57" s="198">
        <v>2735</v>
      </c>
      <c r="E57" s="211">
        <v>17</v>
      </c>
      <c r="F57" s="159">
        <f>IF(B57="MAL",E57,IF(E57&gt;=11,E57+variables!$B$1,11))</f>
        <v>18</v>
      </c>
      <c r="G57" s="160">
        <f t="shared" si="49"/>
        <v>0.88888888888888884</v>
      </c>
      <c r="H57" s="161">
        <v>10</v>
      </c>
      <c r="I57" s="161">
        <f t="shared" si="37"/>
        <v>10</v>
      </c>
      <c r="J57" s="169"/>
      <c r="K57" s="162">
        <v>2019</v>
      </c>
      <c r="L57" s="13">
        <v>2019</v>
      </c>
      <c r="M57" s="162"/>
      <c r="N57" s="162"/>
      <c r="O57" s="162"/>
      <c r="P57" s="161">
        <f t="shared" si="50"/>
        <v>10</v>
      </c>
      <c r="Q57" s="210"/>
      <c r="R57" s="162"/>
      <c r="S57" s="162"/>
      <c r="T57" s="162"/>
      <c r="U57" s="159">
        <f t="shared" si="38"/>
        <v>10</v>
      </c>
      <c r="V57" s="162"/>
      <c r="W57" s="162"/>
      <c r="X57" s="162"/>
      <c r="Y57" s="162"/>
      <c r="Z57" s="159">
        <f t="shared" si="39"/>
        <v>10</v>
      </c>
      <c r="AA57" s="162"/>
      <c r="AB57" s="162"/>
      <c r="AC57" s="162"/>
      <c r="AD57" s="162"/>
      <c r="AE57" s="159">
        <f t="shared" si="40"/>
        <v>10</v>
      </c>
      <c r="AF57" s="162"/>
      <c r="AG57" s="162"/>
      <c r="AH57" s="162"/>
      <c r="AI57" s="162"/>
      <c r="AJ57" s="159">
        <f t="shared" si="41"/>
        <v>10</v>
      </c>
      <c r="AK57" s="162"/>
      <c r="AL57" s="162"/>
      <c r="AM57" s="162"/>
      <c r="AN57" s="162"/>
      <c r="AO57" s="159">
        <f t="shared" si="42"/>
        <v>10</v>
      </c>
      <c r="AP57" s="162"/>
      <c r="AQ57" s="162"/>
      <c r="AR57" s="162"/>
      <c r="AS57" s="162"/>
      <c r="AT57" s="159">
        <f t="shared" si="43"/>
        <v>10</v>
      </c>
      <c r="AU57" s="162"/>
      <c r="AV57" s="162"/>
      <c r="AW57" s="162"/>
      <c r="AX57" s="162"/>
      <c r="AY57" s="159">
        <f t="shared" si="44"/>
        <v>10</v>
      </c>
      <c r="AZ57" s="162"/>
      <c r="BA57" s="162"/>
      <c r="BB57" s="162">
        <v>6</v>
      </c>
      <c r="BC57" s="162"/>
      <c r="BD57" s="159">
        <f t="shared" si="45"/>
        <v>16</v>
      </c>
      <c r="BE57" s="162"/>
      <c r="BF57" s="162"/>
      <c r="BG57" s="162"/>
      <c r="BH57" s="162"/>
      <c r="BI57" s="159">
        <f t="shared" si="46"/>
        <v>16</v>
      </c>
      <c r="BJ57" s="162"/>
      <c r="BK57" s="162"/>
      <c r="BL57" s="162"/>
      <c r="BM57" s="162"/>
      <c r="BN57" s="159">
        <f t="shared" si="47"/>
        <v>16</v>
      </c>
      <c r="BO57" s="162"/>
      <c r="BP57" s="162"/>
      <c r="BQ57" s="162"/>
      <c r="BR57" s="162"/>
      <c r="BS57" s="159">
        <f t="shared" si="48"/>
        <v>16</v>
      </c>
    </row>
    <row r="58" spans="1:71" s="163" customFormat="1" x14ac:dyDescent="0.25">
      <c r="A58" s="159"/>
      <c r="B58" s="159"/>
      <c r="C58" s="159"/>
      <c r="D58" s="159"/>
      <c r="E58" s="159"/>
      <c r="F58" s="159"/>
      <c r="G58" s="159"/>
      <c r="H58" s="161"/>
      <c r="I58" s="161"/>
      <c r="J58" s="161"/>
      <c r="K58" s="159"/>
      <c r="L58" s="159"/>
      <c r="M58" s="159">
        <f>SUM(M43:M57)</f>
        <v>1</v>
      </c>
      <c r="N58" s="159">
        <f>SUM(N43:N57)</f>
        <v>27</v>
      </c>
      <c r="O58" s="159">
        <f>SUM(O43:O57)</f>
        <v>0</v>
      </c>
      <c r="P58" s="161">
        <f t="shared" ref="P58:AU58" si="51">SUM(P42:P57)</f>
        <v>355</v>
      </c>
      <c r="Q58" s="161">
        <f t="shared" si="51"/>
        <v>1</v>
      </c>
      <c r="R58" s="161">
        <f t="shared" si="51"/>
        <v>0</v>
      </c>
      <c r="S58" s="161">
        <f t="shared" si="51"/>
        <v>12</v>
      </c>
      <c r="T58" s="161">
        <f t="shared" si="51"/>
        <v>0</v>
      </c>
      <c r="U58" s="161">
        <f t="shared" si="51"/>
        <v>368</v>
      </c>
      <c r="V58" s="161">
        <f t="shared" si="51"/>
        <v>2</v>
      </c>
      <c r="W58" s="161">
        <f t="shared" si="51"/>
        <v>3</v>
      </c>
      <c r="X58" s="161">
        <f t="shared" si="51"/>
        <v>33</v>
      </c>
      <c r="Y58" s="161">
        <f t="shared" si="51"/>
        <v>1</v>
      </c>
      <c r="Z58" s="161">
        <f t="shared" si="51"/>
        <v>407</v>
      </c>
      <c r="AA58" s="161">
        <f t="shared" si="51"/>
        <v>1</v>
      </c>
      <c r="AB58" s="161">
        <f t="shared" si="51"/>
        <v>0</v>
      </c>
      <c r="AC58" s="161">
        <f t="shared" si="51"/>
        <v>17</v>
      </c>
      <c r="AD58" s="161">
        <f t="shared" si="51"/>
        <v>0</v>
      </c>
      <c r="AE58" s="161">
        <f t="shared" si="51"/>
        <v>425</v>
      </c>
      <c r="AF58" s="161">
        <f t="shared" si="51"/>
        <v>0</v>
      </c>
      <c r="AG58" s="161">
        <f t="shared" si="51"/>
        <v>0</v>
      </c>
      <c r="AH58" s="161">
        <f t="shared" si="51"/>
        <v>14</v>
      </c>
      <c r="AI58" s="161">
        <f t="shared" si="51"/>
        <v>0</v>
      </c>
      <c r="AJ58" s="161">
        <f t="shared" si="51"/>
        <v>439</v>
      </c>
      <c r="AK58" s="161">
        <f t="shared" si="51"/>
        <v>0</v>
      </c>
      <c r="AL58" s="161">
        <f t="shared" si="51"/>
        <v>0</v>
      </c>
      <c r="AM58" s="161">
        <f t="shared" si="51"/>
        <v>4</v>
      </c>
      <c r="AN58" s="161">
        <f t="shared" si="51"/>
        <v>0</v>
      </c>
      <c r="AO58" s="161">
        <f t="shared" si="51"/>
        <v>443</v>
      </c>
      <c r="AP58" s="161">
        <f t="shared" si="51"/>
        <v>0</v>
      </c>
      <c r="AQ58" s="161">
        <f t="shared" si="51"/>
        <v>0</v>
      </c>
      <c r="AR58" s="161">
        <f t="shared" si="51"/>
        <v>17</v>
      </c>
      <c r="AS58" s="161">
        <f t="shared" si="51"/>
        <v>0</v>
      </c>
      <c r="AT58" s="161">
        <f t="shared" si="51"/>
        <v>460</v>
      </c>
      <c r="AU58" s="161">
        <f t="shared" si="51"/>
        <v>0</v>
      </c>
      <c r="AV58" s="161">
        <f t="shared" ref="AV58:BS58" si="52">SUM(AV42:AV57)</f>
        <v>0</v>
      </c>
      <c r="AW58" s="161">
        <f t="shared" si="52"/>
        <v>0</v>
      </c>
      <c r="AX58" s="161">
        <f t="shared" si="52"/>
        <v>0</v>
      </c>
      <c r="AY58" s="161">
        <f t="shared" si="52"/>
        <v>460</v>
      </c>
      <c r="AZ58" s="161">
        <f t="shared" si="52"/>
        <v>0</v>
      </c>
      <c r="BA58" s="161">
        <f t="shared" si="52"/>
        <v>0</v>
      </c>
      <c r="BB58" s="161">
        <f t="shared" si="52"/>
        <v>8</v>
      </c>
      <c r="BC58" s="161">
        <f t="shared" si="52"/>
        <v>0</v>
      </c>
      <c r="BD58" s="161">
        <f t="shared" si="52"/>
        <v>468</v>
      </c>
      <c r="BE58" s="161">
        <f t="shared" si="52"/>
        <v>0</v>
      </c>
      <c r="BF58" s="161">
        <f t="shared" si="52"/>
        <v>0</v>
      </c>
      <c r="BG58" s="161">
        <f t="shared" si="52"/>
        <v>0</v>
      </c>
      <c r="BH58" s="161">
        <f t="shared" si="52"/>
        <v>0</v>
      </c>
      <c r="BI58" s="161">
        <f t="shared" si="52"/>
        <v>468</v>
      </c>
      <c r="BJ58" s="161">
        <f t="shared" si="52"/>
        <v>0</v>
      </c>
      <c r="BK58" s="161">
        <f t="shared" si="52"/>
        <v>0</v>
      </c>
      <c r="BL58" s="161">
        <f t="shared" si="52"/>
        <v>0</v>
      </c>
      <c r="BM58" s="161">
        <f t="shared" si="52"/>
        <v>0</v>
      </c>
      <c r="BN58" s="161">
        <f t="shared" si="52"/>
        <v>468</v>
      </c>
      <c r="BO58" s="161">
        <f t="shared" si="52"/>
        <v>0</v>
      </c>
      <c r="BP58" s="161">
        <f t="shared" si="52"/>
        <v>0</v>
      </c>
      <c r="BQ58" s="161">
        <f t="shared" si="52"/>
        <v>0</v>
      </c>
      <c r="BR58" s="161">
        <f t="shared" si="52"/>
        <v>0</v>
      </c>
      <c r="BS58" s="161">
        <f t="shared" si="52"/>
        <v>468</v>
      </c>
    </row>
    <row r="59" spans="1:71" s="163" customFormat="1" x14ac:dyDescent="0.25">
      <c r="A59" s="159"/>
      <c r="B59" s="159" t="s">
        <v>264</v>
      </c>
      <c r="C59" s="159">
        <v>18</v>
      </c>
      <c r="D59" s="159"/>
      <c r="E59" s="159">
        <f>SUM(E42:E57)</f>
        <v>501</v>
      </c>
      <c r="F59" s="159">
        <f>SUM(F42:F57)</f>
        <v>516</v>
      </c>
      <c r="G59" s="160">
        <f>$BS58/F59</f>
        <v>0.90697674418604646</v>
      </c>
      <c r="H59" s="161">
        <f>SUM(H42:H57)</f>
        <v>327</v>
      </c>
      <c r="I59" s="161">
        <f>SUM(I42:I57)</f>
        <v>332</v>
      </c>
      <c r="J59" s="161">
        <f>SUM(J42:J57)</f>
        <v>5</v>
      </c>
      <c r="K59" s="159"/>
      <c r="L59" s="159"/>
      <c r="M59" s="159"/>
      <c r="N59" s="159"/>
      <c r="O59" s="159"/>
      <c r="P59" s="160">
        <f>P58/F59</f>
        <v>0.68798449612403101</v>
      </c>
      <c r="Q59" s="159"/>
      <c r="R59" s="159">
        <f>M58+R58</f>
        <v>1</v>
      </c>
      <c r="S59" s="159">
        <f>N58+S58</f>
        <v>39</v>
      </c>
      <c r="T59" s="159">
        <f>O58+T58</f>
        <v>0</v>
      </c>
      <c r="U59" s="160">
        <f>U58/F59</f>
        <v>0.71317829457364346</v>
      </c>
      <c r="V59" s="159"/>
      <c r="W59" s="159">
        <f>R59+W58</f>
        <v>4</v>
      </c>
      <c r="X59" s="159">
        <f>S59+X58</f>
        <v>72</v>
      </c>
      <c r="Y59" s="159">
        <f>T59+Y58</f>
        <v>1</v>
      </c>
      <c r="Z59" s="160">
        <f>Z58/F59</f>
        <v>0.78875968992248058</v>
      </c>
      <c r="AA59" s="159"/>
      <c r="AB59" s="159">
        <f>W59+AB58</f>
        <v>4</v>
      </c>
      <c r="AC59" s="159">
        <f>X59+AC58</f>
        <v>89</v>
      </c>
      <c r="AD59" s="159">
        <f>Y59+AD58</f>
        <v>1</v>
      </c>
      <c r="AE59" s="160">
        <f>AE58/F59</f>
        <v>0.8236434108527132</v>
      </c>
      <c r="AF59" s="159"/>
      <c r="AG59" s="159">
        <f>AB59+AG58</f>
        <v>4</v>
      </c>
      <c r="AH59" s="159">
        <f>AC59+AH58</f>
        <v>103</v>
      </c>
      <c r="AI59" s="159">
        <f>AD59+AI58</f>
        <v>1</v>
      </c>
      <c r="AJ59" s="160">
        <f>AJ58/F59</f>
        <v>0.85077519379844957</v>
      </c>
      <c r="AK59" s="159"/>
      <c r="AL59" s="159">
        <f>AG59+AL58</f>
        <v>4</v>
      </c>
      <c r="AM59" s="159">
        <f>AH59+AM58</f>
        <v>107</v>
      </c>
      <c r="AN59" s="159">
        <f>AI59+AN58</f>
        <v>1</v>
      </c>
      <c r="AO59" s="160">
        <f>AO58/F59</f>
        <v>0.85852713178294571</v>
      </c>
      <c r="AP59" s="159"/>
      <c r="AQ59" s="159">
        <f>AL59+AQ58</f>
        <v>4</v>
      </c>
      <c r="AR59" s="159">
        <f>AM59+AR58</f>
        <v>124</v>
      </c>
      <c r="AS59" s="159">
        <f>AN59+AS58</f>
        <v>1</v>
      </c>
      <c r="AT59" s="160">
        <f>AT58/F59</f>
        <v>0.89147286821705429</v>
      </c>
      <c r="AU59" s="159"/>
      <c r="AV59" s="159">
        <f>AQ59+AV58</f>
        <v>4</v>
      </c>
      <c r="AW59" s="159">
        <f>AR59+AW58</f>
        <v>124</v>
      </c>
      <c r="AX59" s="159">
        <f>AS59+AX58</f>
        <v>1</v>
      </c>
      <c r="AY59" s="160">
        <f>AY58/F59</f>
        <v>0.89147286821705429</v>
      </c>
      <c r="AZ59" s="159"/>
      <c r="BA59" s="159">
        <f>AV59+BA58</f>
        <v>4</v>
      </c>
      <c r="BB59" s="159">
        <f>AW59+BB58</f>
        <v>132</v>
      </c>
      <c r="BC59" s="159">
        <f>AX59+BC58</f>
        <v>1</v>
      </c>
      <c r="BD59" s="160">
        <f>BD58/F59</f>
        <v>0.90697674418604646</v>
      </c>
      <c r="BE59" s="159"/>
      <c r="BF59" s="159">
        <f>BA59+BF58</f>
        <v>4</v>
      </c>
      <c r="BG59" s="159">
        <f>BB59+BG58</f>
        <v>132</v>
      </c>
      <c r="BH59" s="159">
        <f>BC59+BH58</f>
        <v>1</v>
      </c>
      <c r="BI59" s="160">
        <f>BI58/F59</f>
        <v>0.90697674418604646</v>
      </c>
      <c r="BJ59" s="159"/>
      <c r="BK59" s="159">
        <f>BF59+BK58</f>
        <v>4</v>
      </c>
      <c r="BL59" s="159">
        <f>BG59+BL58</f>
        <v>132</v>
      </c>
      <c r="BM59" s="159">
        <f>BH59+BM58</f>
        <v>1</v>
      </c>
      <c r="BN59" s="160">
        <f>BN58/F59</f>
        <v>0.90697674418604646</v>
      </c>
      <c r="BO59" s="159"/>
      <c r="BP59" s="159">
        <f>BK59+BP58</f>
        <v>4</v>
      </c>
      <c r="BQ59" s="159">
        <f>BL59+BQ58</f>
        <v>132</v>
      </c>
      <c r="BR59" s="159">
        <f>BM59+BR58</f>
        <v>1</v>
      </c>
      <c r="BS59" s="160">
        <f>BS58/F59</f>
        <v>0.90697674418604646</v>
      </c>
    </row>
    <row r="60" spans="1:71" s="33" customFormat="1" x14ac:dyDescent="0.25">
      <c r="H60" s="130"/>
      <c r="I60" s="130"/>
      <c r="J60" s="130"/>
    </row>
    <row r="61" spans="1:71" s="33" customFormat="1" x14ac:dyDescent="0.25">
      <c r="A61" s="31" t="s">
        <v>113</v>
      </c>
      <c r="B61" s="3" t="s">
        <v>124</v>
      </c>
      <c r="C61" s="3"/>
      <c r="D61" s="3"/>
      <c r="E61" s="25">
        <v>56</v>
      </c>
      <c r="F61" s="3">
        <f>IF(B61="MAL",E61,IF(E61&gt;=11,E61+variables!$B$1,11))</f>
        <v>56</v>
      </c>
      <c r="G61" s="32">
        <f>BS61/F61</f>
        <v>0.7678571428571429</v>
      </c>
      <c r="H61" s="119">
        <v>43</v>
      </c>
      <c r="I61" s="119">
        <f t="shared" ref="I61:I66" si="53">+H61+J61</f>
        <v>43</v>
      </c>
      <c r="J61" s="133"/>
      <c r="K61" s="13">
        <v>2019</v>
      </c>
      <c r="L61" s="13">
        <v>2019</v>
      </c>
      <c r="M61" s="13"/>
      <c r="N61" s="13"/>
      <c r="O61" s="13"/>
      <c r="P61" s="119">
        <f>+H61</f>
        <v>43</v>
      </c>
      <c r="Q61" s="13"/>
      <c r="R61" s="13"/>
      <c r="S61" s="13"/>
      <c r="T61" s="13"/>
      <c r="U61" s="3">
        <f t="shared" ref="U61:U66" si="54">SUM(P61:T61)</f>
        <v>43</v>
      </c>
      <c r="V61" s="13"/>
      <c r="W61" s="13"/>
      <c r="X61" s="13"/>
      <c r="Y61" s="13"/>
      <c r="Z61" s="3">
        <f t="shared" ref="Z61:Z66" si="55">SUM(U61:Y61)</f>
        <v>43</v>
      </c>
      <c r="AA61" s="13"/>
      <c r="AB61" s="13"/>
      <c r="AC61" s="13"/>
      <c r="AD61" s="13"/>
      <c r="AE61" s="3">
        <f t="shared" ref="AE61:AE66" si="56">SUM(Z61:AD61)</f>
        <v>43</v>
      </c>
      <c r="AF61" s="13"/>
      <c r="AG61" s="13"/>
      <c r="AH61" s="13"/>
      <c r="AI61" s="13"/>
      <c r="AJ61" s="3">
        <f t="shared" ref="AJ61:AJ66" si="57">SUM(AE61:AI61)</f>
        <v>43</v>
      </c>
      <c r="AK61" s="13"/>
      <c r="AL61" s="13"/>
      <c r="AM61" s="13"/>
      <c r="AN61" s="13"/>
      <c r="AO61" s="3">
        <f t="shared" ref="AO61:AO66" si="58">SUM(AJ61:AN61)</f>
        <v>43</v>
      </c>
      <c r="AP61" s="13"/>
      <c r="AQ61" s="13"/>
      <c r="AR61" s="13"/>
      <c r="AS61" s="13"/>
      <c r="AT61" s="3">
        <f t="shared" ref="AT61:AT66" si="59">SUM(AO61:AS61)</f>
        <v>43</v>
      </c>
      <c r="AU61" s="13"/>
      <c r="AV61" s="13"/>
      <c r="AW61" s="13"/>
      <c r="AX61" s="13"/>
      <c r="AY61" s="3">
        <f t="shared" ref="AY61:AY66" si="60">SUM(AT61:AX61)</f>
        <v>43</v>
      </c>
      <c r="AZ61" s="13"/>
      <c r="BA61" s="13"/>
      <c r="BB61" s="13"/>
      <c r="BC61" s="13"/>
      <c r="BD61" s="3">
        <f t="shared" ref="BD61:BD66" si="61">SUM(AY61:BC61)</f>
        <v>43</v>
      </c>
      <c r="BE61" s="13"/>
      <c r="BF61" s="13"/>
      <c r="BG61" s="13"/>
      <c r="BH61" s="13"/>
      <c r="BI61" s="3">
        <f t="shared" ref="BI61:BI66" si="62">SUM(BD61:BH61)</f>
        <v>43</v>
      </c>
      <c r="BJ61" s="13"/>
      <c r="BK61" s="13"/>
      <c r="BL61" s="13"/>
      <c r="BM61" s="13"/>
      <c r="BN61" s="3">
        <f t="shared" ref="BN61:BN66" si="63">SUM(BI61:BM61)</f>
        <v>43</v>
      </c>
      <c r="BO61" s="13"/>
      <c r="BP61" s="13"/>
      <c r="BQ61" s="13"/>
      <c r="BR61" s="13"/>
      <c r="BS61" s="3">
        <f t="shared" ref="BS61:BS66" si="64">SUM(BN61:BR61)</f>
        <v>43</v>
      </c>
    </row>
    <row r="62" spans="1:71" s="33" customFormat="1" x14ac:dyDescent="0.25">
      <c r="A62" s="31"/>
      <c r="B62" s="26" t="s">
        <v>421</v>
      </c>
      <c r="C62" s="19">
        <v>6</v>
      </c>
      <c r="D62" s="19">
        <v>10567</v>
      </c>
      <c r="E62" s="25">
        <v>12</v>
      </c>
      <c r="F62" s="3">
        <f>IF(B62="MAL",E62,IF(E62&gt;=11,E62+variables!$B$1,11))</f>
        <v>13</v>
      </c>
      <c r="G62" s="32">
        <f>$BS62/F62</f>
        <v>0.84615384615384615</v>
      </c>
      <c r="H62" s="119">
        <v>11</v>
      </c>
      <c r="I62" s="119">
        <f t="shared" si="53"/>
        <v>11</v>
      </c>
      <c r="J62" s="133"/>
      <c r="K62" s="13">
        <v>2019</v>
      </c>
      <c r="L62" s="13">
        <v>2019</v>
      </c>
      <c r="M62" s="13"/>
      <c r="N62" s="13"/>
      <c r="O62" s="13"/>
      <c r="P62" s="119">
        <f>SUM(M62:O62)+H62</f>
        <v>11</v>
      </c>
      <c r="Q62" s="13"/>
      <c r="R62" s="13"/>
      <c r="S62" s="13"/>
      <c r="T62" s="13"/>
      <c r="U62" s="3">
        <f t="shared" si="54"/>
        <v>11</v>
      </c>
      <c r="V62" s="13"/>
      <c r="W62" s="13"/>
      <c r="X62" s="13"/>
      <c r="Y62" s="13"/>
      <c r="Z62" s="3">
        <f t="shared" si="55"/>
        <v>11</v>
      </c>
      <c r="AA62" s="13"/>
      <c r="AB62" s="13"/>
      <c r="AC62" s="13"/>
      <c r="AD62" s="13"/>
      <c r="AE62" s="3">
        <f t="shared" si="56"/>
        <v>11</v>
      </c>
      <c r="AF62" s="13"/>
      <c r="AG62" s="13"/>
      <c r="AH62" s="13"/>
      <c r="AI62" s="13"/>
      <c r="AJ62" s="3">
        <f t="shared" si="57"/>
        <v>11</v>
      </c>
      <c r="AK62" s="13"/>
      <c r="AL62" s="13"/>
      <c r="AM62" s="13"/>
      <c r="AN62" s="13"/>
      <c r="AO62" s="3">
        <f t="shared" si="58"/>
        <v>11</v>
      </c>
      <c r="AP62" s="13"/>
      <c r="AQ62" s="13"/>
      <c r="AR62" s="13"/>
      <c r="AS62" s="13"/>
      <c r="AT62" s="3">
        <f t="shared" si="59"/>
        <v>11</v>
      </c>
      <c r="AU62" s="13"/>
      <c r="AV62" s="13"/>
      <c r="AW62" s="13"/>
      <c r="AX62" s="13"/>
      <c r="AY62" s="3">
        <f t="shared" si="60"/>
        <v>11</v>
      </c>
      <c r="AZ62" s="13"/>
      <c r="BA62" s="13"/>
      <c r="BB62" s="13"/>
      <c r="BC62" s="13"/>
      <c r="BD62" s="3">
        <f t="shared" si="61"/>
        <v>11</v>
      </c>
      <c r="BE62" s="13"/>
      <c r="BF62" s="13"/>
      <c r="BG62" s="116"/>
      <c r="BH62" s="13"/>
      <c r="BI62" s="3">
        <f t="shared" si="62"/>
        <v>11</v>
      </c>
      <c r="BJ62" s="13"/>
      <c r="BK62" s="13"/>
      <c r="BL62" s="13"/>
      <c r="BM62" s="13"/>
      <c r="BN62" s="3">
        <f t="shared" si="63"/>
        <v>11</v>
      </c>
      <c r="BO62" s="13"/>
      <c r="BP62" s="13"/>
      <c r="BQ62" s="13"/>
      <c r="BR62" s="13"/>
      <c r="BS62" s="3">
        <f t="shared" si="64"/>
        <v>11</v>
      </c>
    </row>
    <row r="63" spans="1:71" s="33" customFormat="1" x14ac:dyDescent="0.25">
      <c r="A63" s="31"/>
      <c r="B63" s="26" t="s">
        <v>211</v>
      </c>
      <c r="C63" s="19">
        <v>7</v>
      </c>
      <c r="D63" s="19">
        <v>3036</v>
      </c>
      <c r="E63" s="25">
        <v>48</v>
      </c>
      <c r="F63" s="3">
        <f>IF(B63="MAL",E63,IF(E63&gt;=11,E63+variables!$B$1,11))</f>
        <v>49</v>
      </c>
      <c r="G63" s="32">
        <f>$BS63/F63</f>
        <v>0.81632653061224492</v>
      </c>
      <c r="H63" s="119">
        <v>40</v>
      </c>
      <c r="I63" s="119">
        <f t="shared" si="53"/>
        <v>40</v>
      </c>
      <c r="J63" s="133"/>
      <c r="K63" s="13">
        <v>2019</v>
      </c>
      <c r="L63" s="13">
        <v>2019</v>
      </c>
      <c r="M63" s="13"/>
      <c r="N63" s="13"/>
      <c r="O63" s="13"/>
      <c r="P63" s="119">
        <f>SUM(M63:O63)+H63</f>
        <v>40</v>
      </c>
      <c r="Q63" s="13"/>
      <c r="R63" s="13"/>
      <c r="S63" s="13"/>
      <c r="T63" s="13"/>
      <c r="U63" s="3">
        <f t="shared" si="54"/>
        <v>40</v>
      </c>
      <c r="V63" s="13"/>
      <c r="W63" s="13"/>
      <c r="X63" s="13"/>
      <c r="Y63" s="13"/>
      <c r="Z63" s="3">
        <f t="shared" si="55"/>
        <v>40</v>
      </c>
      <c r="AA63" s="13"/>
      <c r="AB63" s="13"/>
      <c r="AC63" s="13"/>
      <c r="AD63" s="13"/>
      <c r="AE63" s="3">
        <f t="shared" si="56"/>
        <v>40</v>
      </c>
      <c r="AF63" s="13"/>
      <c r="AG63" s="13"/>
      <c r="AH63" s="13"/>
      <c r="AI63" s="13"/>
      <c r="AJ63" s="3">
        <f t="shared" si="57"/>
        <v>40</v>
      </c>
      <c r="AK63" s="13"/>
      <c r="AL63" s="13"/>
      <c r="AM63" s="13"/>
      <c r="AN63" s="13"/>
      <c r="AO63" s="3">
        <f t="shared" si="58"/>
        <v>40</v>
      </c>
      <c r="AP63" s="13"/>
      <c r="AQ63" s="13"/>
      <c r="AR63" s="13"/>
      <c r="AS63" s="13"/>
      <c r="AT63" s="3">
        <f t="shared" si="59"/>
        <v>40</v>
      </c>
      <c r="AU63" s="13"/>
      <c r="AV63" s="13"/>
      <c r="AW63" s="13"/>
      <c r="AX63" s="13"/>
      <c r="AY63" s="3">
        <f t="shared" si="60"/>
        <v>40</v>
      </c>
      <c r="AZ63" s="13"/>
      <c r="BA63" s="13"/>
      <c r="BB63" s="13"/>
      <c r="BC63" s="13"/>
      <c r="BD63" s="3">
        <f t="shared" si="61"/>
        <v>40</v>
      </c>
      <c r="BE63" s="13"/>
      <c r="BF63" s="13"/>
      <c r="BG63" s="13"/>
      <c r="BH63" s="13"/>
      <c r="BI63" s="3">
        <f t="shared" si="62"/>
        <v>40</v>
      </c>
      <c r="BJ63" s="13"/>
      <c r="BK63" s="13"/>
      <c r="BL63" s="13"/>
      <c r="BM63" s="13"/>
      <c r="BN63" s="3">
        <f t="shared" si="63"/>
        <v>40</v>
      </c>
      <c r="BO63" s="13"/>
      <c r="BP63" s="13"/>
      <c r="BQ63" s="13"/>
      <c r="BR63" s="13"/>
      <c r="BS63" s="3">
        <f t="shared" si="64"/>
        <v>40</v>
      </c>
    </row>
    <row r="64" spans="1:71" s="33" customFormat="1" x14ac:dyDescent="0.25">
      <c r="A64" s="31"/>
      <c r="B64" s="26" t="s">
        <v>46</v>
      </c>
      <c r="C64" s="19">
        <v>12</v>
      </c>
      <c r="D64" s="19">
        <v>4272</v>
      </c>
      <c r="E64" s="25">
        <v>34</v>
      </c>
      <c r="F64" s="3">
        <f>IF(B64="MAL",E64,IF(E64&gt;=11,E64+variables!$B$1,11))</f>
        <v>35</v>
      </c>
      <c r="G64" s="32">
        <f>$BS64/F64</f>
        <v>0.4</v>
      </c>
      <c r="H64" s="119">
        <v>14</v>
      </c>
      <c r="I64" s="119">
        <f t="shared" si="53"/>
        <v>14</v>
      </c>
      <c r="J64" s="133"/>
      <c r="K64" s="13">
        <v>2019</v>
      </c>
      <c r="L64" s="13">
        <v>2019</v>
      </c>
      <c r="M64" s="13"/>
      <c r="N64" s="13"/>
      <c r="O64" s="13"/>
      <c r="P64" s="119">
        <f>SUM(M64:O64)+H64</f>
        <v>14</v>
      </c>
      <c r="Q64" s="13"/>
      <c r="R64" s="13"/>
      <c r="S64" s="13"/>
      <c r="T64" s="13"/>
      <c r="U64" s="3">
        <f t="shared" si="54"/>
        <v>14</v>
      </c>
      <c r="V64" s="13"/>
      <c r="W64" s="13"/>
      <c r="X64" s="13"/>
      <c r="Y64" s="13"/>
      <c r="Z64" s="3">
        <f t="shared" si="55"/>
        <v>14</v>
      </c>
      <c r="AA64" s="13"/>
      <c r="AB64" s="13"/>
      <c r="AC64" s="13"/>
      <c r="AD64" s="13"/>
      <c r="AE64" s="3">
        <f t="shared" si="56"/>
        <v>14</v>
      </c>
      <c r="AF64" s="13"/>
      <c r="AG64" s="13"/>
      <c r="AH64" s="13"/>
      <c r="AI64" s="13"/>
      <c r="AJ64" s="3">
        <f t="shared" si="57"/>
        <v>14</v>
      </c>
      <c r="AK64" s="13"/>
      <c r="AL64" s="13"/>
      <c r="AM64" s="13"/>
      <c r="AN64" s="13"/>
      <c r="AO64" s="3">
        <f t="shared" si="58"/>
        <v>14</v>
      </c>
      <c r="AP64" s="13"/>
      <c r="AQ64" s="13"/>
      <c r="AR64" s="13"/>
      <c r="AS64" s="13"/>
      <c r="AT64" s="3">
        <f t="shared" si="59"/>
        <v>14</v>
      </c>
      <c r="AU64" s="13"/>
      <c r="AV64" s="13"/>
      <c r="AW64" s="13"/>
      <c r="AX64" s="13"/>
      <c r="AY64" s="3">
        <f t="shared" si="60"/>
        <v>14</v>
      </c>
      <c r="AZ64" s="13"/>
      <c r="BA64" s="13"/>
      <c r="BB64" s="13"/>
      <c r="BC64" s="13"/>
      <c r="BD64" s="3">
        <f t="shared" si="61"/>
        <v>14</v>
      </c>
      <c r="BE64" s="13"/>
      <c r="BF64" s="13"/>
      <c r="BG64" s="13"/>
      <c r="BH64" s="13"/>
      <c r="BI64" s="3">
        <f t="shared" si="62"/>
        <v>14</v>
      </c>
      <c r="BJ64" s="13"/>
      <c r="BK64" s="13"/>
      <c r="BL64" s="13"/>
      <c r="BM64" s="13"/>
      <c r="BN64" s="3">
        <f t="shared" si="63"/>
        <v>14</v>
      </c>
      <c r="BO64" s="13"/>
      <c r="BP64" s="13"/>
      <c r="BQ64" s="13"/>
      <c r="BR64" s="13"/>
      <c r="BS64" s="3">
        <f t="shared" si="64"/>
        <v>14</v>
      </c>
    </row>
    <row r="65" spans="1:71" s="33" customFormat="1" x14ac:dyDescent="0.25">
      <c r="A65" s="31"/>
      <c r="B65" s="26" t="s">
        <v>387</v>
      </c>
      <c r="C65" s="19">
        <v>15</v>
      </c>
      <c r="D65" s="19"/>
      <c r="E65" s="25">
        <v>57</v>
      </c>
      <c r="F65" s="3">
        <f>IF(B65="MAL",E65,IF(E65&gt;=11,E65+variables!$B$1,11))</f>
        <v>58</v>
      </c>
      <c r="G65" s="32">
        <f>$BS65/F65</f>
        <v>0.60344827586206895</v>
      </c>
      <c r="H65" s="119">
        <v>35</v>
      </c>
      <c r="I65" s="119">
        <f t="shared" si="53"/>
        <v>35</v>
      </c>
      <c r="J65" s="133"/>
      <c r="K65" s="13">
        <v>2019</v>
      </c>
      <c r="L65" s="13">
        <v>2019</v>
      </c>
      <c r="M65" s="13"/>
      <c r="N65" s="13"/>
      <c r="O65" s="13"/>
      <c r="P65" s="119">
        <f>SUM(M65:O65)+H65</f>
        <v>35</v>
      </c>
      <c r="Q65" s="13"/>
      <c r="R65" s="13"/>
      <c r="S65" s="13"/>
      <c r="T65" s="13"/>
      <c r="U65" s="3">
        <f t="shared" si="54"/>
        <v>35</v>
      </c>
      <c r="V65" s="13"/>
      <c r="W65" s="13"/>
      <c r="X65" s="13"/>
      <c r="Y65" s="13"/>
      <c r="Z65" s="3">
        <f t="shared" si="55"/>
        <v>35</v>
      </c>
      <c r="AA65" s="13"/>
      <c r="AB65" s="13"/>
      <c r="AC65" s="13"/>
      <c r="AD65" s="13"/>
      <c r="AE65" s="3">
        <f t="shared" si="56"/>
        <v>35</v>
      </c>
      <c r="AF65" s="13"/>
      <c r="AG65" s="13"/>
      <c r="AH65" s="13"/>
      <c r="AI65" s="13"/>
      <c r="AJ65" s="3">
        <f t="shared" si="57"/>
        <v>35</v>
      </c>
      <c r="AK65" s="13"/>
      <c r="AL65" s="13"/>
      <c r="AM65" s="13"/>
      <c r="AN65" s="13"/>
      <c r="AO65" s="3">
        <f t="shared" si="58"/>
        <v>35</v>
      </c>
      <c r="AP65" s="13"/>
      <c r="AQ65" s="13"/>
      <c r="AR65" s="13"/>
      <c r="AS65" s="13"/>
      <c r="AT65" s="3">
        <f t="shared" si="59"/>
        <v>35</v>
      </c>
      <c r="AU65" s="13"/>
      <c r="AV65" s="13"/>
      <c r="AW65" s="13"/>
      <c r="AX65" s="13"/>
      <c r="AY65" s="3">
        <f t="shared" si="60"/>
        <v>35</v>
      </c>
      <c r="AZ65" s="13"/>
      <c r="BA65" s="13"/>
      <c r="BB65" s="13"/>
      <c r="BC65" s="13"/>
      <c r="BD65" s="3">
        <f t="shared" si="61"/>
        <v>35</v>
      </c>
      <c r="BE65" s="13"/>
      <c r="BF65" s="13"/>
      <c r="BG65" s="13"/>
      <c r="BH65" s="13"/>
      <c r="BI65" s="3">
        <f t="shared" si="62"/>
        <v>35</v>
      </c>
      <c r="BJ65" s="13"/>
      <c r="BK65" s="13"/>
      <c r="BL65" s="13"/>
      <c r="BM65" s="13"/>
      <c r="BN65" s="3">
        <f t="shared" si="63"/>
        <v>35</v>
      </c>
      <c r="BO65" s="13"/>
      <c r="BP65" s="13"/>
      <c r="BQ65" s="13"/>
      <c r="BR65" s="13"/>
      <c r="BS65" s="3">
        <f t="shared" si="64"/>
        <v>35</v>
      </c>
    </row>
    <row r="66" spans="1:71" s="33" customFormat="1" x14ac:dyDescent="0.25">
      <c r="A66" s="31"/>
      <c r="B66" s="75" t="s">
        <v>331</v>
      </c>
      <c r="C66" s="20">
        <v>17</v>
      </c>
      <c r="D66" s="20">
        <v>5397</v>
      </c>
      <c r="E66" s="76">
        <v>20</v>
      </c>
      <c r="F66" s="3">
        <f>IF(B66="MAL",E66,IF(E66&gt;=11,E66+variables!$B$1,11))</f>
        <v>21</v>
      </c>
      <c r="G66" s="32">
        <f>$BS66/F66</f>
        <v>0.5714285714285714</v>
      </c>
      <c r="H66" s="119">
        <v>12</v>
      </c>
      <c r="I66" s="119">
        <f t="shared" si="53"/>
        <v>12</v>
      </c>
      <c r="J66" s="133"/>
      <c r="K66" s="13">
        <v>2019</v>
      </c>
      <c r="L66" s="13">
        <v>2019</v>
      </c>
      <c r="M66" s="13"/>
      <c r="N66" s="13"/>
      <c r="O66" s="13"/>
      <c r="P66" s="119">
        <f>SUM(M66:O66)+H66</f>
        <v>12</v>
      </c>
      <c r="Q66" s="47"/>
      <c r="R66" s="13"/>
      <c r="S66" s="13"/>
      <c r="T66" s="13"/>
      <c r="U66" s="3">
        <f t="shared" si="54"/>
        <v>12</v>
      </c>
      <c r="V66" s="13"/>
      <c r="W66" s="13"/>
      <c r="X66" s="13"/>
      <c r="Y66" s="13"/>
      <c r="Z66" s="3">
        <f t="shared" si="55"/>
        <v>12</v>
      </c>
      <c r="AA66" s="13"/>
      <c r="AB66" s="13"/>
      <c r="AC66" s="13"/>
      <c r="AD66" s="13"/>
      <c r="AE66" s="3">
        <f t="shared" si="56"/>
        <v>12</v>
      </c>
      <c r="AF66" s="13"/>
      <c r="AG66" s="13"/>
      <c r="AH66" s="13"/>
      <c r="AI66" s="13"/>
      <c r="AJ66" s="3">
        <f t="shared" si="57"/>
        <v>12</v>
      </c>
      <c r="AK66" s="13"/>
      <c r="AL66" s="13"/>
      <c r="AM66" s="13"/>
      <c r="AN66" s="13"/>
      <c r="AO66" s="3">
        <f t="shared" si="58"/>
        <v>12</v>
      </c>
      <c r="AP66" s="13"/>
      <c r="AQ66" s="13"/>
      <c r="AR66" s="13"/>
      <c r="AS66" s="13"/>
      <c r="AT66" s="3">
        <f t="shared" si="59"/>
        <v>12</v>
      </c>
      <c r="AU66" s="13"/>
      <c r="AV66" s="13"/>
      <c r="AW66" s="13"/>
      <c r="AX66" s="13"/>
      <c r="AY66" s="3">
        <f t="shared" si="60"/>
        <v>12</v>
      </c>
      <c r="AZ66" s="13"/>
      <c r="BA66" s="13"/>
      <c r="BB66" s="13"/>
      <c r="BC66" s="13"/>
      <c r="BD66" s="3">
        <f t="shared" si="61"/>
        <v>12</v>
      </c>
      <c r="BE66" s="13"/>
      <c r="BF66" s="13"/>
      <c r="BG66" s="13"/>
      <c r="BH66" s="13"/>
      <c r="BI66" s="3">
        <f t="shared" si="62"/>
        <v>12</v>
      </c>
      <c r="BJ66" s="13"/>
      <c r="BK66" s="13"/>
      <c r="BL66" s="13"/>
      <c r="BM66" s="13"/>
      <c r="BN66" s="3">
        <f t="shared" si="63"/>
        <v>12</v>
      </c>
      <c r="BO66" s="13"/>
      <c r="BP66" s="13"/>
      <c r="BQ66" s="13"/>
      <c r="BR66" s="13"/>
      <c r="BS66" s="3">
        <f t="shared" si="64"/>
        <v>12</v>
      </c>
    </row>
    <row r="67" spans="1:71" s="33" customFormat="1" x14ac:dyDescent="0.25">
      <c r="A67" s="3"/>
      <c r="B67" s="51"/>
      <c r="C67" s="51"/>
      <c r="D67" s="51"/>
      <c r="E67" s="51"/>
      <c r="F67" s="51"/>
      <c r="G67" s="51"/>
      <c r="H67" s="125"/>
      <c r="I67" s="125"/>
      <c r="J67" s="125"/>
      <c r="K67" s="51"/>
      <c r="L67" s="51"/>
      <c r="M67" s="51">
        <f>SUM(M62:M66)</f>
        <v>0</v>
      </c>
      <c r="N67" s="51">
        <f>SUM(N62:N66)</f>
        <v>0</v>
      </c>
      <c r="O67" s="51">
        <f>SUM(O62:O66)</f>
        <v>0</v>
      </c>
      <c r="P67" s="125">
        <f t="shared" ref="P67:AU67" si="65">SUM(P61:P66)</f>
        <v>155</v>
      </c>
      <c r="Q67" s="125">
        <f t="shared" si="65"/>
        <v>0</v>
      </c>
      <c r="R67" s="125">
        <f t="shared" si="65"/>
        <v>0</v>
      </c>
      <c r="S67" s="125">
        <f t="shared" si="65"/>
        <v>0</v>
      </c>
      <c r="T67" s="125">
        <f t="shared" si="65"/>
        <v>0</v>
      </c>
      <c r="U67" s="125">
        <f t="shared" si="65"/>
        <v>155</v>
      </c>
      <c r="V67" s="125">
        <f t="shared" si="65"/>
        <v>0</v>
      </c>
      <c r="W67" s="125">
        <f t="shared" si="65"/>
        <v>0</v>
      </c>
      <c r="X67" s="125">
        <f t="shared" si="65"/>
        <v>0</v>
      </c>
      <c r="Y67" s="125">
        <f t="shared" si="65"/>
        <v>0</v>
      </c>
      <c r="Z67" s="125">
        <f t="shared" si="65"/>
        <v>155</v>
      </c>
      <c r="AA67" s="125">
        <f t="shared" si="65"/>
        <v>0</v>
      </c>
      <c r="AB67" s="125">
        <f t="shared" si="65"/>
        <v>0</v>
      </c>
      <c r="AC67" s="125">
        <f t="shared" si="65"/>
        <v>0</v>
      </c>
      <c r="AD67" s="125">
        <f t="shared" si="65"/>
        <v>0</v>
      </c>
      <c r="AE67" s="125">
        <f t="shared" si="65"/>
        <v>155</v>
      </c>
      <c r="AF67" s="125">
        <f t="shared" si="65"/>
        <v>0</v>
      </c>
      <c r="AG67" s="125">
        <f t="shared" si="65"/>
        <v>0</v>
      </c>
      <c r="AH67" s="125">
        <f t="shared" si="65"/>
        <v>0</v>
      </c>
      <c r="AI67" s="125">
        <f t="shared" si="65"/>
        <v>0</v>
      </c>
      <c r="AJ67" s="125">
        <f t="shared" si="65"/>
        <v>155</v>
      </c>
      <c r="AK67" s="125">
        <f t="shared" si="65"/>
        <v>0</v>
      </c>
      <c r="AL67" s="125">
        <f t="shared" si="65"/>
        <v>0</v>
      </c>
      <c r="AM67" s="125">
        <f t="shared" si="65"/>
        <v>0</v>
      </c>
      <c r="AN67" s="125">
        <f t="shared" si="65"/>
        <v>0</v>
      </c>
      <c r="AO67" s="125">
        <f t="shared" si="65"/>
        <v>155</v>
      </c>
      <c r="AP67" s="125">
        <f t="shared" si="65"/>
        <v>0</v>
      </c>
      <c r="AQ67" s="125">
        <f t="shared" si="65"/>
        <v>0</v>
      </c>
      <c r="AR67" s="125">
        <f t="shared" si="65"/>
        <v>0</v>
      </c>
      <c r="AS67" s="125">
        <f t="shared" si="65"/>
        <v>0</v>
      </c>
      <c r="AT67" s="125">
        <f t="shared" si="65"/>
        <v>155</v>
      </c>
      <c r="AU67" s="125">
        <f t="shared" si="65"/>
        <v>0</v>
      </c>
      <c r="AV67" s="125">
        <f t="shared" ref="AV67:BS67" si="66">SUM(AV61:AV66)</f>
        <v>0</v>
      </c>
      <c r="AW67" s="125">
        <f t="shared" si="66"/>
        <v>0</v>
      </c>
      <c r="AX67" s="125">
        <f t="shared" si="66"/>
        <v>0</v>
      </c>
      <c r="AY67" s="125">
        <f t="shared" si="66"/>
        <v>155</v>
      </c>
      <c r="AZ67" s="125">
        <f t="shared" si="66"/>
        <v>0</v>
      </c>
      <c r="BA67" s="125">
        <f t="shared" si="66"/>
        <v>0</v>
      </c>
      <c r="BB67" s="125">
        <f t="shared" si="66"/>
        <v>0</v>
      </c>
      <c r="BC67" s="125">
        <f t="shared" si="66"/>
        <v>0</v>
      </c>
      <c r="BD67" s="125">
        <f t="shared" si="66"/>
        <v>155</v>
      </c>
      <c r="BE67" s="125">
        <f t="shared" si="66"/>
        <v>0</v>
      </c>
      <c r="BF67" s="125">
        <f t="shared" si="66"/>
        <v>0</v>
      </c>
      <c r="BG67" s="125">
        <f t="shared" si="66"/>
        <v>0</v>
      </c>
      <c r="BH67" s="125">
        <f t="shared" si="66"/>
        <v>0</v>
      </c>
      <c r="BI67" s="125">
        <f t="shared" si="66"/>
        <v>155</v>
      </c>
      <c r="BJ67" s="125">
        <f t="shared" si="66"/>
        <v>0</v>
      </c>
      <c r="BK67" s="125">
        <f t="shared" si="66"/>
        <v>0</v>
      </c>
      <c r="BL67" s="125">
        <f t="shared" si="66"/>
        <v>0</v>
      </c>
      <c r="BM67" s="125">
        <f t="shared" si="66"/>
        <v>0</v>
      </c>
      <c r="BN67" s="125">
        <f t="shared" si="66"/>
        <v>155</v>
      </c>
      <c r="BO67" s="125">
        <f t="shared" si="66"/>
        <v>0</v>
      </c>
      <c r="BP67" s="125">
        <f t="shared" si="66"/>
        <v>0</v>
      </c>
      <c r="BQ67" s="125">
        <f t="shared" si="66"/>
        <v>0</v>
      </c>
      <c r="BR67" s="125">
        <f t="shared" si="66"/>
        <v>0</v>
      </c>
      <c r="BS67" s="125">
        <f t="shared" si="66"/>
        <v>155</v>
      </c>
    </row>
    <row r="68" spans="1:71" s="33" customFormat="1" x14ac:dyDescent="0.25">
      <c r="A68" s="3"/>
      <c r="B68" s="3" t="s">
        <v>264</v>
      </c>
      <c r="C68" s="3">
        <f>COUNT(C62:C66)</f>
        <v>5</v>
      </c>
      <c r="D68" s="3"/>
      <c r="E68" s="3">
        <f>SUM(E61:E66)</f>
        <v>227</v>
      </c>
      <c r="F68" s="3">
        <f>SUM(F61:F66)</f>
        <v>232</v>
      </c>
      <c r="G68" s="32">
        <f>$BS67/F68</f>
        <v>0.6681034482758621</v>
      </c>
      <c r="H68" s="119">
        <f>SUM(H61:H66)</f>
        <v>155</v>
      </c>
      <c r="I68" s="119">
        <f>SUM(I61:I66)</f>
        <v>155</v>
      </c>
      <c r="J68" s="119">
        <f>SUM(J61:J66)</f>
        <v>0</v>
      </c>
      <c r="K68" s="3"/>
      <c r="L68" s="3"/>
      <c r="M68" s="3"/>
      <c r="N68" s="3"/>
      <c r="O68" s="3"/>
      <c r="P68" s="32">
        <f>P67/F68</f>
        <v>0.6681034482758621</v>
      </c>
      <c r="Q68" s="3"/>
      <c r="R68" s="3">
        <f>M67+R67</f>
        <v>0</v>
      </c>
      <c r="S68" s="3">
        <f>N67+S67</f>
        <v>0</v>
      </c>
      <c r="T68" s="3">
        <f>O67+T67</f>
        <v>0</v>
      </c>
      <c r="U68" s="32">
        <f>U67/F68</f>
        <v>0.6681034482758621</v>
      </c>
      <c r="V68" s="3"/>
      <c r="W68" s="3">
        <f>R68+W67</f>
        <v>0</v>
      </c>
      <c r="X68" s="3">
        <f>S68+X67</f>
        <v>0</v>
      </c>
      <c r="Y68" s="3">
        <f>T68+Y67</f>
        <v>0</v>
      </c>
      <c r="Z68" s="32">
        <f>Z67/F68</f>
        <v>0.6681034482758621</v>
      </c>
      <c r="AA68" s="3"/>
      <c r="AB68" s="3">
        <f>W68+AB67</f>
        <v>0</v>
      </c>
      <c r="AC68" s="3">
        <f>X68+AC67</f>
        <v>0</v>
      </c>
      <c r="AD68" s="3">
        <f>Y68+AD67</f>
        <v>0</v>
      </c>
      <c r="AE68" s="32">
        <f>AE67/F68</f>
        <v>0.6681034482758621</v>
      </c>
      <c r="AF68" s="3"/>
      <c r="AG68" s="3">
        <f>AB68+AG67</f>
        <v>0</v>
      </c>
      <c r="AH68" s="3">
        <f>AC68+AH67</f>
        <v>0</v>
      </c>
      <c r="AI68" s="3">
        <f>AD68+AI67</f>
        <v>0</v>
      </c>
      <c r="AJ68" s="32">
        <f>AJ67/F68</f>
        <v>0.6681034482758621</v>
      </c>
      <c r="AK68" s="3"/>
      <c r="AL68" s="3">
        <f>AG68+AL67</f>
        <v>0</v>
      </c>
      <c r="AM68" s="3">
        <f>AH68+AM67</f>
        <v>0</v>
      </c>
      <c r="AN68" s="3">
        <f>AI68+AN67</f>
        <v>0</v>
      </c>
      <c r="AO68" s="32">
        <f>AO67/F68</f>
        <v>0.6681034482758621</v>
      </c>
      <c r="AP68" s="3"/>
      <c r="AQ68" s="3">
        <f>AL68+AQ67</f>
        <v>0</v>
      </c>
      <c r="AR68" s="3">
        <f>AM68+AR67</f>
        <v>0</v>
      </c>
      <c r="AS68" s="3">
        <f>AN68+AS67</f>
        <v>0</v>
      </c>
      <c r="AT68" s="32">
        <f>AT67/F68</f>
        <v>0.6681034482758621</v>
      </c>
      <c r="AU68" s="3"/>
      <c r="AV68" s="3">
        <f>AQ68+AV67</f>
        <v>0</v>
      </c>
      <c r="AW68" s="3">
        <f>AR68+AW67</f>
        <v>0</v>
      </c>
      <c r="AX68" s="3">
        <f>AS68+AX67</f>
        <v>0</v>
      </c>
      <c r="AY68" s="32">
        <f>AY67/F68</f>
        <v>0.6681034482758621</v>
      </c>
      <c r="AZ68" s="3"/>
      <c r="BA68" s="3">
        <f>AV68+BA67</f>
        <v>0</v>
      </c>
      <c r="BB68" s="3">
        <f>AW68+BB67</f>
        <v>0</v>
      </c>
      <c r="BC68" s="3">
        <f>AX68+BC67</f>
        <v>0</v>
      </c>
      <c r="BD68" s="32">
        <f>BD67/F68</f>
        <v>0.6681034482758621</v>
      </c>
      <c r="BE68" s="3"/>
      <c r="BF68" s="3">
        <f>BA68+BF67</f>
        <v>0</v>
      </c>
      <c r="BG68" s="3">
        <f>BB68+BG67</f>
        <v>0</v>
      </c>
      <c r="BH68" s="3">
        <f>BC68+BH67</f>
        <v>0</v>
      </c>
      <c r="BI68" s="32">
        <f>BI67/F68</f>
        <v>0.6681034482758621</v>
      </c>
      <c r="BJ68" s="3"/>
      <c r="BK68" s="3">
        <f>BF68+BK67</f>
        <v>0</v>
      </c>
      <c r="BL68" s="3">
        <f>BG68+BL67</f>
        <v>0</v>
      </c>
      <c r="BM68" s="3">
        <f>BH68+BM67</f>
        <v>0</v>
      </c>
      <c r="BN68" s="32">
        <f>BN67/F68</f>
        <v>0.6681034482758621</v>
      </c>
      <c r="BO68" s="3"/>
      <c r="BP68" s="3">
        <f>BK68+BP67</f>
        <v>0</v>
      </c>
      <c r="BQ68" s="3">
        <f>BL68+BQ67</f>
        <v>0</v>
      </c>
      <c r="BR68" s="3">
        <f>BM68+BR67</f>
        <v>0</v>
      </c>
      <c r="BS68" s="32">
        <f>BS67/F68</f>
        <v>0.6681034482758621</v>
      </c>
    </row>
    <row r="69" spans="1:71" s="33" customFormat="1" x14ac:dyDescent="0.25">
      <c r="H69" s="130"/>
      <c r="I69" s="130"/>
      <c r="J69" s="130"/>
    </row>
    <row r="70" spans="1:71" s="33" customFormat="1" x14ac:dyDescent="0.25">
      <c r="A70" s="31" t="s">
        <v>176</v>
      </c>
      <c r="B70" s="3" t="s">
        <v>124</v>
      </c>
      <c r="C70" s="3"/>
      <c r="D70" s="3"/>
      <c r="E70" s="25">
        <v>39</v>
      </c>
      <c r="F70" s="3">
        <f>IF(B70="MAL",E70,IF(E70&gt;=11,E70+variables!$B$1,11))</f>
        <v>39</v>
      </c>
      <c r="G70" s="32">
        <f>BS70/F70</f>
        <v>0.92307692307692313</v>
      </c>
      <c r="H70" s="119">
        <v>36</v>
      </c>
      <c r="I70" s="119">
        <f t="shared" ref="I70:I79" si="67">+H70+J70</f>
        <v>36</v>
      </c>
      <c r="J70" s="133"/>
      <c r="K70" s="13">
        <v>2019</v>
      </c>
      <c r="L70" s="13">
        <v>2019</v>
      </c>
      <c r="M70" s="13"/>
      <c r="N70" s="13"/>
      <c r="O70" s="13"/>
      <c r="P70" s="119">
        <f>+H70</f>
        <v>36</v>
      </c>
      <c r="Q70" s="13"/>
      <c r="R70" s="13"/>
      <c r="S70" s="13"/>
      <c r="T70" s="13"/>
      <c r="U70" s="3">
        <f t="shared" ref="U70:U79" si="68">SUM(P70:T70)</f>
        <v>36</v>
      </c>
      <c r="V70" s="13"/>
      <c r="W70" s="13"/>
      <c r="X70" s="13"/>
      <c r="Y70" s="13"/>
      <c r="Z70" s="3">
        <f t="shared" ref="Z70:Z79" si="69">SUM(U70:Y70)</f>
        <v>36</v>
      </c>
      <c r="AA70" s="13"/>
      <c r="AB70" s="13"/>
      <c r="AC70" s="13"/>
      <c r="AD70" s="13"/>
      <c r="AE70" s="3">
        <f t="shared" ref="AE70:AE79" si="70">SUM(Z70:AD70)</f>
        <v>36</v>
      </c>
      <c r="AF70" s="13"/>
      <c r="AG70" s="13"/>
      <c r="AH70" s="13"/>
      <c r="AI70" s="13"/>
      <c r="AJ70" s="3">
        <f t="shared" ref="AJ70:AJ79" si="71">SUM(AE70:AI70)</f>
        <v>36</v>
      </c>
      <c r="AK70" s="13"/>
      <c r="AL70" s="13"/>
      <c r="AM70" s="13"/>
      <c r="AN70" s="13"/>
      <c r="AO70" s="3">
        <f t="shared" ref="AO70:AO79" si="72">SUM(AJ70:AN70)</f>
        <v>36</v>
      </c>
      <c r="AP70" s="13"/>
      <c r="AQ70" s="13"/>
      <c r="AR70" s="13"/>
      <c r="AS70" s="13"/>
      <c r="AT70" s="3">
        <f t="shared" ref="AT70:AT79" si="73">SUM(AO70:AS70)</f>
        <v>36</v>
      </c>
      <c r="AU70" s="13"/>
      <c r="AV70" s="13"/>
      <c r="AW70" s="13"/>
      <c r="AX70" s="13"/>
      <c r="AY70" s="3">
        <f t="shared" ref="AY70:AY79" si="74">SUM(AT70:AX70)</f>
        <v>36</v>
      </c>
      <c r="AZ70" s="13"/>
      <c r="BA70" s="13"/>
      <c r="BB70" s="13"/>
      <c r="BC70" s="13"/>
      <c r="BD70" s="3">
        <f t="shared" ref="BD70:BD79" si="75">SUM(AY70:BC70)</f>
        <v>36</v>
      </c>
      <c r="BE70" s="13"/>
      <c r="BF70" s="13"/>
      <c r="BG70" s="13"/>
      <c r="BH70" s="13"/>
      <c r="BI70" s="3">
        <f t="shared" ref="BI70:BI79" si="76">SUM(BD70:BH70)</f>
        <v>36</v>
      </c>
      <c r="BJ70" s="13"/>
      <c r="BK70" s="13"/>
      <c r="BL70" s="13"/>
      <c r="BM70" s="13"/>
      <c r="BN70" s="3">
        <f t="shared" ref="BN70:BN79" si="77">SUM(BI70:BM70)</f>
        <v>36</v>
      </c>
      <c r="BO70" s="13"/>
      <c r="BP70" s="13"/>
      <c r="BQ70" s="13"/>
      <c r="BR70" s="13"/>
      <c r="BS70" s="3">
        <f t="shared" ref="BS70:BS79" si="78">SUM(BN70:BR70)</f>
        <v>36</v>
      </c>
    </row>
    <row r="71" spans="1:71" s="322" customFormat="1" x14ac:dyDescent="0.25">
      <c r="A71" s="314"/>
      <c r="B71" s="315" t="s">
        <v>58</v>
      </c>
      <c r="C71" s="316">
        <v>1</v>
      </c>
      <c r="D71" s="316">
        <v>5789</v>
      </c>
      <c r="E71" s="317">
        <v>36</v>
      </c>
      <c r="F71" s="315">
        <f>IF(B71="MAL",E71,IF(E71&gt;=11,E71+variables!$B$1,11))</f>
        <v>37</v>
      </c>
      <c r="G71" s="318">
        <f t="shared" ref="G71:G79" si="79">$BS71/F71</f>
        <v>1.0540540540540539</v>
      </c>
      <c r="H71" s="319">
        <v>20</v>
      </c>
      <c r="I71" s="319">
        <f t="shared" si="67"/>
        <v>20</v>
      </c>
      <c r="J71" s="320"/>
      <c r="K71" s="321">
        <v>2019</v>
      </c>
      <c r="L71" s="321">
        <v>2019</v>
      </c>
      <c r="M71" s="321"/>
      <c r="N71" s="321"/>
      <c r="O71" s="321"/>
      <c r="P71" s="319">
        <f>SUM(M71:O71)+H71</f>
        <v>20</v>
      </c>
      <c r="Q71" s="321"/>
      <c r="R71" s="321"/>
      <c r="S71" s="321"/>
      <c r="T71" s="321"/>
      <c r="U71" s="315">
        <f t="shared" si="68"/>
        <v>20</v>
      </c>
      <c r="V71" s="321"/>
      <c r="W71" s="321"/>
      <c r="X71" s="321"/>
      <c r="Y71" s="321"/>
      <c r="Z71" s="315">
        <f t="shared" si="69"/>
        <v>20</v>
      </c>
      <c r="AA71" s="321"/>
      <c r="AB71" s="321"/>
      <c r="AC71" s="321">
        <v>4</v>
      </c>
      <c r="AD71" s="321"/>
      <c r="AE71" s="315">
        <f t="shared" si="70"/>
        <v>24</v>
      </c>
      <c r="AF71" s="321"/>
      <c r="AG71" s="321"/>
      <c r="AH71" s="321"/>
      <c r="AI71" s="321"/>
      <c r="AJ71" s="315">
        <f t="shared" si="71"/>
        <v>24</v>
      </c>
      <c r="AK71" s="321"/>
      <c r="AL71" s="321">
        <v>3</v>
      </c>
      <c r="AM71" s="321">
        <v>8</v>
      </c>
      <c r="AN71" s="321"/>
      <c r="AO71" s="315">
        <f t="shared" si="72"/>
        <v>35</v>
      </c>
      <c r="AP71" s="321"/>
      <c r="AQ71" s="321"/>
      <c r="AR71" s="321">
        <v>4</v>
      </c>
      <c r="AS71" s="321"/>
      <c r="AT71" s="315">
        <f t="shared" si="73"/>
        <v>39</v>
      </c>
      <c r="AU71" s="321"/>
      <c r="AV71" s="321"/>
      <c r="AW71" s="321"/>
      <c r="AX71" s="321"/>
      <c r="AY71" s="315">
        <f t="shared" si="74"/>
        <v>39</v>
      </c>
      <c r="AZ71" s="321"/>
      <c r="BA71" s="321"/>
      <c r="BB71" s="321"/>
      <c r="BC71" s="321"/>
      <c r="BD71" s="315">
        <f t="shared" si="75"/>
        <v>39</v>
      </c>
      <c r="BE71" s="321"/>
      <c r="BF71" s="321"/>
      <c r="BG71" s="321"/>
      <c r="BH71" s="321"/>
      <c r="BI71" s="315">
        <f t="shared" si="76"/>
        <v>39</v>
      </c>
      <c r="BJ71" s="321"/>
      <c r="BK71" s="321"/>
      <c r="BL71" s="321"/>
      <c r="BM71" s="321"/>
      <c r="BN71" s="315">
        <f t="shared" si="77"/>
        <v>39</v>
      </c>
      <c r="BO71" s="321"/>
      <c r="BP71" s="321"/>
      <c r="BQ71" s="321"/>
      <c r="BR71" s="321"/>
      <c r="BS71" s="315">
        <f t="shared" si="78"/>
        <v>39</v>
      </c>
    </row>
    <row r="72" spans="1:71" s="163" customFormat="1" x14ac:dyDescent="0.25">
      <c r="A72" s="193"/>
      <c r="B72" s="200" t="s">
        <v>184</v>
      </c>
      <c r="C72" s="198">
        <v>5</v>
      </c>
      <c r="D72" s="198">
        <v>2866</v>
      </c>
      <c r="E72" s="213">
        <v>71</v>
      </c>
      <c r="F72" s="159">
        <f>IF(B72="MAL",E72,IF(E72&gt;=11,E72+variables!$B$1,11))</f>
        <v>72</v>
      </c>
      <c r="G72" s="160">
        <f t="shared" si="79"/>
        <v>0.97222222222222221</v>
      </c>
      <c r="H72" s="161">
        <v>51</v>
      </c>
      <c r="I72" s="161">
        <f t="shared" si="67"/>
        <v>51</v>
      </c>
      <c r="J72" s="169"/>
      <c r="K72" s="162">
        <v>2019</v>
      </c>
      <c r="L72" s="13">
        <v>2019</v>
      </c>
      <c r="M72" s="162"/>
      <c r="N72" s="162"/>
      <c r="O72" s="162"/>
      <c r="P72" s="161">
        <f t="shared" ref="P72:P79" si="80">SUM(M72:O72)+H72</f>
        <v>51</v>
      </c>
      <c r="Q72" s="162"/>
      <c r="R72" s="162"/>
      <c r="S72" s="162"/>
      <c r="T72" s="162"/>
      <c r="U72" s="159">
        <f t="shared" si="68"/>
        <v>51</v>
      </c>
      <c r="V72" s="162"/>
      <c r="W72" s="162"/>
      <c r="X72" s="162"/>
      <c r="Y72" s="162"/>
      <c r="Z72" s="159">
        <f t="shared" si="69"/>
        <v>51</v>
      </c>
      <c r="AA72" s="162"/>
      <c r="AB72" s="162"/>
      <c r="AC72" s="162"/>
      <c r="AD72" s="162"/>
      <c r="AE72" s="159">
        <f t="shared" si="70"/>
        <v>51</v>
      </c>
      <c r="AF72" s="162"/>
      <c r="AG72" s="162"/>
      <c r="AH72" s="162"/>
      <c r="AI72" s="162"/>
      <c r="AJ72" s="159">
        <f t="shared" si="71"/>
        <v>51</v>
      </c>
      <c r="AK72" s="162"/>
      <c r="AL72" s="162">
        <v>2</v>
      </c>
      <c r="AM72" s="162">
        <v>11</v>
      </c>
      <c r="AN72" s="162"/>
      <c r="AO72" s="159">
        <f t="shared" si="72"/>
        <v>64</v>
      </c>
      <c r="AP72" s="162"/>
      <c r="AQ72" s="162">
        <v>1</v>
      </c>
      <c r="AR72" s="162">
        <v>2</v>
      </c>
      <c r="AS72" s="162"/>
      <c r="AT72" s="159">
        <f t="shared" si="73"/>
        <v>67</v>
      </c>
      <c r="AU72" s="162"/>
      <c r="AV72" s="162"/>
      <c r="AW72" s="162"/>
      <c r="AX72" s="162"/>
      <c r="AY72" s="159">
        <f t="shared" si="74"/>
        <v>67</v>
      </c>
      <c r="AZ72" s="162"/>
      <c r="BA72" s="162">
        <v>3</v>
      </c>
      <c r="BB72" s="162"/>
      <c r="BC72" s="162"/>
      <c r="BD72" s="159">
        <f t="shared" si="75"/>
        <v>70</v>
      </c>
      <c r="BE72" s="162"/>
      <c r="BF72" s="162"/>
      <c r="BG72" s="162"/>
      <c r="BH72" s="162"/>
      <c r="BI72" s="159">
        <f t="shared" si="76"/>
        <v>70</v>
      </c>
      <c r="BJ72" s="162"/>
      <c r="BK72" s="162"/>
      <c r="BL72" s="162"/>
      <c r="BM72" s="162"/>
      <c r="BN72" s="159">
        <f t="shared" si="77"/>
        <v>70</v>
      </c>
      <c r="BO72" s="162"/>
      <c r="BP72" s="162"/>
      <c r="BQ72" s="162"/>
      <c r="BR72" s="162"/>
      <c r="BS72" s="159">
        <f t="shared" si="78"/>
        <v>70</v>
      </c>
    </row>
    <row r="73" spans="1:71" s="163" customFormat="1" x14ac:dyDescent="0.25">
      <c r="A73" s="193"/>
      <c r="B73" s="200" t="s">
        <v>213</v>
      </c>
      <c r="C73" s="198">
        <v>9</v>
      </c>
      <c r="D73" s="198">
        <v>2593</v>
      </c>
      <c r="E73" s="159">
        <v>46</v>
      </c>
      <c r="F73" s="159">
        <f>IF(B73="MAL",E73,IF(E73&gt;=11,E73+variables!$B$1,11))</f>
        <v>47</v>
      </c>
      <c r="G73" s="160">
        <f t="shared" si="79"/>
        <v>0.80851063829787229</v>
      </c>
      <c r="H73" s="161">
        <v>22</v>
      </c>
      <c r="I73" s="161">
        <f t="shared" si="67"/>
        <v>22</v>
      </c>
      <c r="J73" s="169"/>
      <c r="K73" s="162">
        <v>2019</v>
      </c>
      <c r="L73" s="13">
        <v>2019</v>
      </c>
      <c r="M73" s="162"/>
      <c r="N73" s="162"/>
      <c r="O73" s="162"/>
      <c r="P73" s="161">
        <f t="shared" si="80"/>
        <v>22</v>
      </c>
      <c r="Q73" s="162"/>
      <c r="R73" s="162"/>
      <c r="S73" s="162"/>
      <c r="T73" s="162"/>
      <c r="U73" s="159">
        <f t="shared" si="68"/>
        <v>22</v>
      </c>
      <c r="V73" s="162"/>
      <c r="W73" s="162"/>
      <c r="X73" s="162"/>
      <c r="Y73" s="162"/>
      <c r="Z73" s="159">
        <f t="shared" si="69"/>
        <v>22</v>
      </c>
      <c r="AA73" s="162"/>
      <c r="AB73" s="162"/>
      <c r="AC73" s="162">
        <v>7</v>
      </c>
      <c r="AD73" s="162"/>
      <c r="AE73" s="159">
        <f t="shared" si="70"/>
        <v>29</v>
      </c>
      <c r="AF73" s="162"/>
      <c r="AG73" s="162"/>
      <c r="AH73" s="162"/>
      <c r="AI73" s="162"/>
      <c r="AJ73" s="159">
        <f t="shared" si="71"/>
        <v>29</v>
      </c>
      <c r="AK73" s="162"/>
      <c r="AL73" s="162"/>
      <c r="AM73" s="162">
        <v>7</v>
      </c>
      <c r="AN73" s="162"/>
      <c r="AO73" s="159">
        <f t="shared" si="72"/>
        <v>36</v>
      </c>
      <c r="AP73" s="162"/>
      <c r="AQ73" s="162"/>
      <c r="AR73" s="162"/>
      <c r="AS73" s="162"/>
      <c r="AT73" s="159">
        <f t="shared" si="73"/>
        <v>36</v>
      </c>
      <c r="AU73" s="162"/>
      <c r="AV73" s="162"/>
      <c r="AW73" s="162">
        <v>2</v>
      </c>
      <c r="AX73" s="162"/>
      <c r="AY73" s="159">
        <f t="shared" si="74"/>
        <v>38</v>
      </c>
      <c r="AZ73" s="162"/>
      <c r="BA73" s="162"/>
      <c r="BB73" s="162"/>
      <c r="BC73" s="162"/>
      <c r="BD73" s="159">
        <f t="shared" si="75"/>
        <v>38</v>
      </c>
      <c r="BE73" s="162"/>
      <c r="BF73" s="162"/>
      <c r="BG73" s="162"/>
      <c r="BH73" s="162"/>
      <c r="BI73" s="159">
        <f t="shared" si="76"/>
        <v>38</v>
      </c>
      <c r="BJ73" s="162"/>
      <c r="BK73" s="162"/>
      <c r="BL73" s="162"/>
      <c r="BM73" s="162"/>
      <c r="BN73" s="159">
        <f t="shared" si="77"/>
        <v>38</v>
      </c>
      <c r="BO73" s="162"/>
      <c r="BP73" s="162"/>
      <c r="BQ73" s="162"/>
      <c r="BR73" s="162"/>
      <c r="BS73" s="159">
        <f t="shared" si="78"/>
        <v>38</v>
      </c>
    </row>
    <row r="74" spans="1:71" s="163" customFormat="1" x14ac:dyDescent="0.25">
      <c r="A74" s="193"/>
      <c r="B74" s="159" t="s">
        <v>222</v>
      </c>
      <c r="C74" s="198">
        <v>11</v>
      </c>
      <c r="D74" s="198">
        <v>534</v>
      </c>
      <c r="E74" s="204">
        <v>34</v>
      </c>
      <c r="F74" s="159">
        <f>IF(B74="MAL",E74,IF(E74&gt;=11,E74+variables!$B$1,11))</f>
        <v>35</v>
      </c>
      <c r="G74" s="160">
        <f t="shared" si="79"/>
        <v>0.97142857142857142</v>
      </c>
      <c r="H74" s="161">
        <v>14</v>
      </c>
      <c r="I74" s="161">
        <f t="shared" si="67"/>
        <v>14</v>
      </c>
      <c r="J74" s="169"/>
      <c r="K74" s="162">
        <v>2019</v>
      </c>
      <c r="L74" s="13">
        <v>2019</v>
      </c>
      <c r="M74" s="162"/>
      <c r="N74" s="162"/>
      <c r="O74" s="162"/>
      <c r="P74" s="161">
        <f t="shared" si="80"/>
        <v>14</v>
      </c>
      <c r="Q74" s="162"/>
      <c r="R74" s="162"/>
      <c r="S74" s="162"/>
      <c r="T74" s="162"/>
      <c r="U74" s="159">
        <f t="shared" si="68"/>
        <v>14</v>
      </c>
      <c r="V74" s="162"/>
      <c r="W74" s="162">
        <v>4</v>
      </c>
      <c r="X74" s="162">
        <v>12</v>
      </c>
      <c r="Y74" s="162">
        <v>4</v>
      </c>
      <c r="Z74" s="159">
        <f t="shared" si="69"/>
        <v>34</v>
      </c>
      <c r="AA74" s="162"/>
      <c r="AB74" s="162"/>
      <c r="AC74" s="162"/>
      <c r="AD74" s="162"/>
      <c r="AE74" s="159">
        <f t="shared" si="70"/>
        <v>34</v>
      </c>
      <c r="AF74" s="162"/>
      <c r="AG74" s="162"/>
      <c r="AH74" s="162"/>
      <c r="AI74" s="162"/>
      <c r="AJ74" s="159">
        <f t="shared" si="71"/>
        <v>34</v>
      </c>
      <c r="AK74" s="162"/>
      <c r="AL74" s="162"/>
      <c r="AM74" s="162"/>
      <c r="AN74" s="162"/>
      <c r="AO74" s="159">
        <f t="shared" si="72"/>
        <v>34</v>
      </c>
      <c r="AP74" s="162"/>
      <c r="AQ74" s="162"/>
      <c r="AR74" s="162"/>
      <c r="AS74" s="162"/>
      <c r="AT74" s="159">
        <f t="shared" si="73"/>
        <v>34</v>
      </c>
      <c r="AU74" s="162"/>
      <c r="AV74" s="162"/>
      <c r="AW74" s="162"/>
      <c r="AX74" s="162"/>
      <c r="AY74" s="159">
        <f t="shared" si="74"/>
        <v>34</v>
      </c>
      <c r="AZ74" s="162"/>
      <c r="BA74" s="162"/>
      <c r="BB74" s="162"/>
      <c r="BC74" s="162"/>
      <c r="BD74" s="159">
        <f t="shared" si="75"/>
        <v>34</v>
      </c>
      <c r="BE74" s="162"/>
      <c r="BF74" s="162"/>
      <c r="BG74" s="162"/>
      <c r="BH74" s="162"/>
      <c r="BI74" s="159">
        <f t="shared" si="76"/>
        <v>34</v>
      </c>
      <c r="BJ74" s="162"/>
      <c r="BK74" s="162"/>
      <c r="BL74" s="162"/>
      <c r="BM74" s="162"/>
      <c r="BN74" s="159">
        <f t="shared" si="77"/>
        <v>34</v>
      </c>
      <c r="BO74" s="162"/>
      <c r="BP74" s="162"/>
      <c r="BQ74" s="162"/>
      <c r="BR74" s="162"/>
      <c r="BS74" s="159">
        <f t="shared" si="78"/>
        <v>34</v>
      </c>
    </row>
    <row r="75" spans="1:71" s="239" customFormat="1" x14ac:dyDescent="0.25">
      <c r="A75" s="290"/>
      <c r="B75" s="231" t="s">
        <v>414</v>
      </c>
      <c r="C75" s="286">
        <v>12</v>
      </c>
      <c r="D75" s="286">
        <v>6274</v>
      </c>
      <c r="E75" s="292">
        <v>41</v>
      </c>
      <c r="F75" s="231">
        <f>IF(B75="MAL",E75,IF(E75&gt;=11,E75+variables!$B$1,11))</f>
        <v>42</v>
      </c>
      <c r="G75" s="265">
        <f t="shared" si="79"/>
        <v>1.0476190476190477</v>
      </c>
      <c r="H75" s="238">
        <v>11</v>
      </c>
      <c r="I75" s="238">
        <f t="shared" si="67"/>
        <v>13</v>
      </c>
      <c r="J75" s="266">
        <v>2</v>
      </c>
      <c r="K75" s="234">
        <v>2019</v>
      </c>
      <c r="L75" s="234">
        <v>2019</v>
      </c>
      <c r="M75" s="234"/>
      <c r="N75" s="234"/>
      <c r="O75" s="234"/>
      <c r="P75" s="238">
        <f t="shared" si="80"/>
        <v>11</v>
      </c>
      <c r="Q75" s="234"/>
      <c r="R75" s="234"/>
      <c r="S75" s="234"/>
      <c r="T75" s="234"/>
      <c r="U75" s="231">
        <f t="shared" si="68"/>
        <v>11</v>
      </c>
      <c r="V75" s="234"/>
      <c r="W75" s="234"/>
      <c r="X75" s="234"/>
      <c r="Y75" s="234"/>
      <c r="Z75" s="231">
        <f t="shared" si="69"/>
        <v>11</v>
      </c>
      <c r="AA75" s="234"/>
      <c r="AB75" s="234"/>
      <c r="AC75" s="234"/>
      <c r="AD75" s="234"/>
      <c r="AE75" s="231">
        <f t="shared" si="70"/>
        <v>11</v>
      </c>
      <c r="AF75" s="234"/>
      <c r="AG75" s="234"/>
      <c r="AH75" s="234"/>
      <c r="AI75" s="234"/>
      <c r="AJ75" s="231">
        <f t="shared" si="71"/>
        <v>11</v>
      </c>
      <c r="AK75" s="234">
        <v>2</v>
      </c>
      <c r="AL75" s="234">
        <v>5</v>
      </c>
      <c r="AM75" s="234">
        <v>26</v>
      </c>
      <c r="AN75" s="234"/>
      <c r="AO75" s="231">
        <f t="shared" si="72"/>
        <v>44</v>
      </c>
      <c r="AP75" s="234"/>
      <c r="AQ75" s="234"/>
      <c r="AR75" s="234"/>
      <c r="AS75" s="234"/>
      <c r="AT75" s="231">
        <f t="shared" si="73"/>
        <v>44</v>
      </c>
      <c r="AU75" s="234"/>
      <c r="AV75" s="234"/>
      <c r="AW75" s="234"/>
      <c r="AX75" s="234"/>
      <c r="AY75" s="231">
        <f t="shared" si="74"/>
        <v>44</v>
      </c>
      <c r="AZ75" s="234"/>
      <c r="BA75" s="234"/>
      <c r="BB75" s="234"/>
      <c r="BC75" s="234"/>
      <c r="BD75" s="231">
        <f t="shared" si="75"/>
        <v>44</v>
      </c>
      <c r="BE75" s="234"/>
      <c r="BF75" s="234"/>
      <c r="BG75" s="234"/>
      <c r="BH75" s="234"/>
      <c r="BI75" s="231">
        <f t="shared" si="76"/>
        <v>44</v>
      </c>
      <c r="BJ75" s="234"/>
      <c r="BK75" s="234"/>
      <c r="BL75" s="234"/>
      <c r="BM75" s="234"/>
      <c r="BN75" s="231">
        <f t="shared" si="77"/>
        <v>44</v>
      </c>
      <c r="BO75" s="234"/>
      <c r="BP75" s="234"/>
      <c r="BQ75" s="234"/>
      <c r="BR75" s="234"/>
      <c r="BS75" s="231">
        <f t="shared" si="78"/>
        <v>44</v>
      </c>
    </row>
    <row r="76" spans="1:71" s="33" customFormat="1" x14ac:dyDescent="0.25">
      <c r="A76" s="31"/>
      <c r="B76" s="3" t="s">
        <v>388</v>
      </c>
      <c r="C76" s="19">
        <v>14</v>
      </c>
      <c r="D76" s="19"/>
      <c r="E76" s="25">
        <v>22</v>
      </c>
      <c r="F76" s="3">
        <f>IF(B76="MAL",E76,IF(E76&gt;=11,E76+variables!$B$1,11))</f>
        <v>23</v>
      </c>
      <c r="G76" s="32">
        <f t="shared" si="79"/>
        <v>0.60869565217391308</v>
      </c>
      <c r="H76" s="119">
        <v>6</v>
      </c>
      <c r="I76" s="119">
        <f t="shared" si="67"/>
        <v>9</v>
      </c>
      <c r="J76" s="133">
        <v>3</v>
      </c>
      <c r="K76" s="13">
        <v>2019</v>
      </c>
      <c r="L76" s="13">
        <v>2019</v>
      </c>
      <c r="M76" s="13"/>
      <c r="N76" s="13"/>
      <c r="O76" s="13"/>
      <c r="P76" s="119">
        <f t="shared" si="80"/>
        <v>6</v>
      </c>
      <c r="Q76" s="13"/>
      <c r="R76" s="13"/>
      <c r="S76" s="13"/>
      <c r="T76" s="13"/>
      <c r="U76" s="3">
        <f t="shared" si="68"/>
        <v>6</v>
      </c>
      <c r="V76" s="13"/>
      <c r="W76" s="13"/>
      <c r="X76" s="13"/>
      <c r="Y76" s="13"/>
      <c r="Z76" s="3">
        <f t="shared" si="69"/>
        <v>6</v>
      </c>
      <c r="AA76" s="13">
        <v>1</v>
      </c>
      <c r="AB76" s="13">
        <v>1</v>
      </c>
      <c r="AC76" s="13"/>
      <c r="AD76" s="13"/>
      <c r="AE76" s="3">
        <f t="shared" si="70"/>
        <v>8</v>
      </c>
      <c r="AF76" s="13"/>
      <c r="AG76" s="13"/>
      <c r="AH76" s="13"/>
      <c r="AI76" s="13"/>
      <c r="AJ76" s="3">
        <f t="shared" si="71"/>
        <v>8</v>
      </c>
      <c r="AK76" s="13">
        <v>1</v>
      </c>
      <c r="AL76" s="13"/>
      <c r="AM76" s="13">
        <v>2</v>
      </c>
      <c r="AN76" s="13"/>
      <c r="AO76" s="3">
        <f t="shared" si="72"/>
        <v>11</v>
      </c>
      <c r="AP76" s="13">
        <v>1</v>
      </c>
      <c r="AQ76" s="13">
        <v>2</v>
      </c>
      <c r="AR76" s="13"/>
      <c r="AS76" s="13"/>
      <c r="AT76" s="3">
        <f t="shared" si="73"/>
        <v>14</v>
      </c>
      <c r="AU76" s="13"/>
      <c r="AV76" s="13"/>
      <c r="AW76" s="13"/>
      <c r="AX76" s="13"/>
      <c r="AY76" s="3">
        <f t="shared" si="74"/>
        <v>14</v>
      </c>
      <c r="AZ76" s="13"/>
      <c r="BA76" s="13"/>
      <c r="BB76" s="13"/>
      <c r="BC76" s="13"/>
      <c r="BD76" s="3">
        <f t="shared" si="75"/>
        <v>14</v>
      </c>
      <c r="BE76" s="13"/>
      <c r="BF76" s="13"/>
      <c r="BG76" s="13"/>
      <c r="BH76" s="13"/>
      <c r="BI76" s="3">
        <f t="shared" si="76"/>
        <v>14</v>
      </c>
      <c r="BJ76" s="13"/>
      <c r="BK76" s="13"/>
      <c r="BL76" s="13"/>
      <c r="BM76" s="13"/>
      <c r="BN76" s="3">
        <f t="shared" si="77"/>
        <v>14</v>
      </c>
      <c r="BO76" s="13"/>
      <c r="BP76" s="13"/>
      <c r="BQ76" s="13"/>
      <c r="BR76" s="13"/>
      <c r="BS76" s="3">
        <f t="shared" si="78"/>
        <v>14</v>
      </c>
    </row>
    <row r="77" spans="1:71" s="33" customFormat="1" x14ac:dyDescent="0.25">
      <c r="A77" s="31"/>
      <c r="B77" s="3" t="s">
        <v>371</v>
      </c>
      <c r="C77" s="19">
        <v>15</v>
      </c>
      <c r="D77" s="19">
        <v>3127</v>
      </c>
      <c r="E77" s="25">
        <v>29</v>
      </c>
      <c r="F77" s="3">
        <f>IF(B77="MAL",E77,IF(E77&gt;=11,E77+variables!$B$1,11))</f>
        <v>30</v>
      </c>
      <c r="G77" s="32">
        <f t="shared" si="79"/>
        <v>0.8</v>
      </c>
      <c r="H77" s="119">
        <v>8</v>
      </c>
      <c r="I77" s="119">
        <f t="shared" si="67"/>
        <v>9</v>
      </c>
      <c r="J77" s="133">
        <v>1</v>
      </c>
      <c r="K77" s="13">
        <v>2019</v>
      </c>
      <c r="L77" s="13">
        <v>2019</v>
      </c>
      <c r="M77" s="13"/>
      <c r="N77" s="13"/>
      <c r="O77" s="13"/>
      <c r="P77" s="119">
        <f t="shared" si="80"/>
        <v>8</v>
      </c>
      <c r="Q77" s="13"/>
      <c r="R77" s="13">
        <v>1</v>
      </c>
      <c r="S77" s="13">
        <v>2</v>
      </c>
      <c r="T77" s="13"/>
      <c r="U77" s="3">
        <f t="shared" si="68"/>
        <v>11</v>
      </c>
      <c r="V77" s="13">
        <v>1</v>
      </c>
      <c r="W77" s="13">
        <v>2</v>
      </c>
      <c r="X77" s="13">
        <v>8</v>
      </c>
      <c r="Y77" s="13"/>
      <c r="Z77" s="3">
        <f t="shared" si="69"/>
        <v>22</v>
      </c>
      <c r="AA77" s="13"/>
      <c r="AB77" s="13"/>
      <c r="AC77" s="13"/>
      <c r="AD77" s="13"/>
      <c r="AE77" s="3">
        <f t="shared" si="70"/>
        <v>22</v>
      </c>
      <c r="AF77" s="13"/>
      <c r="AG77" s="13"/>
      <c r="AH77" s="13"/>
      <c r="AI77" s="13"/>
      <c r="AJ77" s="3">
        <f t="shared" si="71"/>
        <v>22</v>
      </c>
      <c r="AK77" s="13"/>
      <c r="AL77" s="13"/>
      <c r="AM77" s="13"/>
      <c r="AN77" s="13"/>
      <c r="AO77" s="3">
        <f t="shared" si="72"/>
        <v>22</v>
      </c>
      <c r="AP77" s="13"/>
      <c r="AQ77" s="13"/>
      <c r="AR77" s="13">
        <v>1</v>
      </c>
      <c r="AS77" s="13">
        <v>1</v>
      </c>
      <c r="AT77" s="3">
        <f t="shared" si="73"/>
        <v>24</v>
      </c>
      <c r="AU77" s="13"/>
      <c r="AV77" s="13"/>
      <c r="AW77" s="13"/>
      <c r="AX77" s="13"/>
      <c r="AY77" s="3">
        <f t="shared" si="74"/>
        <v>24</v>
      </c>
      <c r="AZ77" s="13"/>
      <c r="BA77" s="13"/>
      <c r="BB77" s="13"/>
      <c r="BC77" s="13"/>
      <c r="BD77" s="3">
        <f t="shared" si="75"/>
        <v>24</v>
      </c>
      <c r="BE77" s="13"/>
      <c r="BF77" s="13"/>
      <c r="BG77" s="13"/>
      <c r="BH77" s="13"/>
      <c r="BI77" s="3">
        <f t="shared" si="76"/>
        <v>24</v>
      </c>
      <c r="BJ77" s="13"/>
      <c r="BK77" s="13"/>
      <c r="BL77" s="13"/>
      <c r="BM77" s="13"/>
      <c r="BN77" s="3">
        <f t="shared" si="77"/>
        <v>24</v>
      </c>
      <c r="BO77" s="13"/>
      <c r="BP77" s="13"/>
      <c r="BQ77" s="13"/>
      <c r="BR77" s="13"/>
      <c r="BS77" s="3">
        <f t="shared" si="78"/>
        <v>24</v>
      </c>
    </row>
    <row r="78" spans="1:71" s="33" customFormat="1" x14ac:dyDescent="0.25">
      <c r="A78" s="31"/>
      <c r="B78" s="3" t="s">
        <v>109</v>
      </c>
      <c r="C78" s="19">
        <v>17</v>
      </c>
      <c r="D78" s="19">
        <v>5606</v>
      </c>
      <c r="E78" s="25">
        <v>23</v>
      </c>
      <c r="F78" s="3">
        <f>IF(B78="MAL",E78,IF(E78&gt;=11,E78+variables!$B$1,11))</f>
        <v>24</v>
      </c>
      <c r="G78" s="32">
        <f t="shared" si="79"/>
        <v>0.625</v>
      </c>
      <c r="H78" s="119">
        <v>14</v>
      </c>
      <c r="I78" s="119">
        <f t="shared" si="67"/>
        <v>14</v>
      </c>
      <c r="J78" s="133"/>
      <c r="K78" s="13">
        <v>2019</v>
      </c>
      <c r="L78" s="13">
        <v>2019</v>
      </c>
      <c r="M78" s="13">
        <v>1</v>
      </c>
      <c r="N78" s="13"/>
      <c r="O78" s="13"/>
      <c r="P78" s="119">
        <f t="shared" si="80"/>
        <v>15</v>
      </c>
      <c r="Q78" s="13"/>
      <c r="R78" s="13"/>
      <c r="S78" s="13"/>
      <c r="T78" s="13"/>
      <c r="U78" s="3">
        <f t="shared" si="68"/>
        <v>15</v>
      </c>
      <c r="V78" s="13"/>
      <c r="W78" s="13"/>
      <c r="X78" s="13"/>
      <c r="Y78" s="13"/>
      <c r="Z78" s="3">
        <f t="shared" si="69"/>
        <v>15</v>
      </c>
      <c r="AA78" s="13"/>
      <c r="AB78" s="13"/>
      <c r="AC78" s="13"/>
      <c r="AD78" s="13"/>
      <c r="AE78" s="3">
        <f t="shared" si="70"/>
        <v>15</v>
      </c>
      <c r="AF78" s="13"/>
      <c r="AG78" s="13"/>
      <c r="AH78" s="13"/>
      <c r="AI78" s="13"/>
      <c r="AJ78" s="3">
        <f t="shared" si="71"/>
        <v>15</v>
      </c>
      <c r="AK78" s="13"/>
      <c r="AL78" s="13"/>
      <c r="AM78" s="13"/>
      <c r="AN78" s="13"/>
      <c r="AO78" s="3">
        <f t="shared" si="72"/>
        <v>15</v>
      </c>
      <c r="AP78" s="13"/>
      <c r="AQ78" s="13"/>
      <c r="AR78" s="13"/>
      <c r="AS78" s="13"/>
      <c r="AT78" s="3">
        <f t="shared" si="73"/>
        <v>15</v>
      </c>
      <c r="AU78" s="13"/>
      <c r="AV78" s="13"/>
      <c r="AW78" s="13"/>
      <c r="AX78" s="13"/>
      <c r="AY78" s="3">
        <f t="shared" si="74"/>
        <v>15</v>
      </c>
      <c r="AZ78" s="13"/>
      <c r="BA78" s="13"/>
      <c r="BB78" s="13"/>
      <c r="BC78" s="13"/>
      <c r="BD78" s="3">
        <f t="shared" si="75"/>
        <v>15</v>
      </c>
      <c r="BE78" s="13"/>
      <c r="BF78" s="13"/>
      <c r="BG78" s="13"/>
      <c r="BH78" s="13"/>
      <c r="BI78" s="3">
        <f t="shared" si="76"/>
        <v>15</v>
      </c>
      <c r="BJ78" s="13"/>
      <c r="BK78" s="13"/>
      <c r="BL78" s="13"/>
      <c r="BM78" s="13"/>
      <c r="BN78" s="3">
        <f t="shared" si="77"/>
        <v>15</v>
      </c>
      <c r="BO78" s="13"/>
      <c r="BP78" s="13"/>
      <c r="BQ78" s="13"/>
      <c r="BR78" s="13"/>
      <c r="BS78" s="3">
        <f t="shared" si="78"/>
        <v>15</v>
      </c>
    </row>
    <row r="79" spans="1:71" s="239" customFormat="1" x14ac:dyDescent="0.25">
      <c r="A79" s="290"/>
      <c r="B79" s="231" t="s">
        <v>112</v>
      </c>
      <c r="C79" s="286">
        <v>56</v>
      </c>
      <c r="D79" s="286">
        <v>3168</v>
      </c>
      <c r="E79" s="292">
        <v>15</v>
      </c>
      <c r="F79" s="231">
        <f>IF(B79="MAL",E79,IF(E79&gt;=11,E79+variables!$B$1,11))</f>
        <v>16</v>
      </c>
      <c r="G79" s="265">
        <f t="shared" si="79"/>
        <v>1.1875</v>
      </c>
      <c r="H79" s="238">
        <v>6</v>
      </c>
      <c r="I79" s="238">
        <f t="shared" si="67"/>
        <v>9</v>
      </c>
      <c r="J79" s="266">
        <v>3</v>
      </c>
      <c r="K79" s="234">
        <v>2019</v>
      </c>
      <c r="L79" s="234">
        <v>2019</v>
      </c>
      <c r="M79" s="234"/>
      <c r="N79" s="234"/>
      <c r="O79" s="234"/>
      <c r="P79" s="238">
        <f t="shared" si="80"/>
        <v>6</v>
      </c>
      <c r="Q79" s="234">
        <v>1</v>
      </c>
      <c r="R79" s="234"/>
      <c r="S79" s="234"/>
      <c r="T79" s="234"/>
      <c r="U79" s="231">
        <f t="shared" si="68"/>
        <v>7</v>
      </c>
      <c r="V79" s="234"/>
      <c r="W79" s="234"/>
      <c r="X79" s="234"/>
      <c r="Y79" s="234"/>
      <c r="Z79" s="231">
        <f t="shared" si="69"/>
        <v>7</v>
      </c>
      <c r="AA79" s="234">
        <v>2</v>
      </c>
      <c r="AB79" s="234">
        <v>3</v>
      </c>
      <c r="AC79" s="234"/>
      <c r="AD79" s="234"/>
      <c r="AE79" s="231">
        <f t="shared" si="70"/>
        <v>12</v>
      </c>
      <c r="AF79" s="234"/>
      <c r="AG79" s="234"/>
      <c r="AH79" s="234"/>
      <c r="AI79" s="234"/>
      <c r="AJ79" s="231">
        <f t="shared" si="71"/>
        <v>12</v>
      </c>
      <c r="AK79" s="234"/>
      <c r="AL79" s="234">
        <v>6</v>
      </c>
      <c r="AM79" s="234">
        <v>1</v>
      </c>
      <c r="AN79" s="234"/>
      <c r="AO79" s="231">
        <f t="shared" si="72"/>
        <v>19</v>
      </c>
      <c r="AP79" s="234"/>
      <c r="AQ79" s="234"/>
      <c r="AR79" s="234"/>
      <c r="AS79" s="234"/>
      <c r="AT79" s="231">
        <f t="shared" si="73"/>
        <v>19</v>
      </c>
      <c r="AU79" s="234"/>
      <c r="AV79" s="234"/>
      <c r="AW79" s="234"/>
      <c r="AX79" s="234"/>
      <c r="AY79" s="231">
        <f t="shared" si="74"/>
        <v>19</v>
      </c>
      <c r="AZ79" s="234"/>
      <c r="BA79" s="234"/>
      <c r="BB79" s="234"/>
      <c r="BC79" s="234"/>
      <c r="BD79" s="231">
        <f t="shared" si="75"/>
        <v>19</v>
      </c>
      <c r="BE79" s="234"/>
      <c r="BF79" s="234"/>
      <c r="BG79" s="234"/>
      <c r="BH79" s="234"/>
      <c r="BI79" s="231">
        <f t="shared" si="76"/>
        <v>19</v>
      </c>
      <c r="BJ79" s="234"/>
      <c r="BK79" s="234"/>
      <c r="BL79" s="234"/>
      <c r="BM79" s="234"/>
      <c r="BN79" s="231">
        <f t="shared" si="77"/>
        <v>19</v>
      </c>
      <c r="BO79" s="234"/>
      <c r="BP79" s="234"/>
      <c r="BQ79" s="234"/>
      <c r="BR79" s="234"/>
      <c r="BS79" s="231">
        <f t="shared" si="78"/>
        <v>19</v>
      </c>
    </row>
    <row r="80" spans="1:71" s="33" customFormat="1" x14ac:dyDescent="0.25">
      <c r="A80" s="3"/>
      <c r="B80" s="51"/>
      <c r="C80" s="51"/>
      <c r="D80" s="51"/>
      <c r="E80" s="51"/>
      <c r="F80" s="51"/>
      <c r="G80" s="51"/>
      <c r="H80" s="125"/>
      <c r="I80" s="125"/>
      <c r="J80" s="125"/>
      <c r="K80" s="51"/>
      <c r="L80" s="51"/>
      <c r="M80" s="51">
        <f>SUM(M71:M79)</f>
        <v>1</v>
      </c>
      <c r="N80" s="51">
        <f>SUM(N71:N79)</f>
        <v>0</v>
      </c>
      <c r="O80" s="51">
        <f>SUM(O71:O79)</f>
        <v>0</v>
      </c>
      <c r="P80" s="125">
        <f>SUM(P70:P79)</f>
        <v>189</v>
      </c>
      <c r="Q80" s="51">
        <f>SUM(Q70:Q79)</f>
        <v>1</v>
      </c>
      <c r="R80" s="51">
        <f>SUM(R71:R79)</f>
        <v>1</v>
      </c>
      <c r="S80" s="51">
        <f>SUM(S71:S79)</f>
        <v>2</v>
      </c>
      <c r="T80" s="51">
        <f>SUM(T71:T79)</f>
        <v>0</v>
      </c>
      <c r="U80" s="3">
        <f t="shared" ref="U80:AE80" si="81">SUM(U70:U79)</f>
        <v>193</v>
      </c>
      <c r="V80" s="3">
        <f t="shared" si="81"/>
        <v>1</v>
      </c>
      <c r="W80" s="3">
        <f t="shared" si="81"/>
        <v>6</v>
      </c>
      <c r="X80" s="3">
        <f t="shared" si="81"/>
        <v>20</v>
      </c>
      <c r="Y80" s="3">
        <f t="shared" si="81"/>
        <v>4</v>
      </c>
      <c r="Z80" s="3">
        <f t="shared" si="81"/>
        <v>224</v>
      </c>
      <c r="AA80" s="3">
        <f t="shared" si="81"/>
        <v>3</v>
      </c>
      <c r="AB80" s="3">
        <f t="shared" si="81"/>
        <v>4</v>
      </c>
      <c r="AC80" s="3">
        <f t="shared" si="81"/>
        <v>11</v>
      </c>
      <c r="AD80" s="3">
        <f t="shared" si="81"/>
        <v>0</v>
      </c>
      <c r="AE80" s="3">
        <f t="shared" si="81"/>
        <v>242</v>
      </c>
      <c r="AF80" s="3">
        <f t="shared" ref="AF80:BS80" si="82">SUM(AF70:AF79)</f>
        <v>0</v>
      </c>
      <c r="AG80" s="3">
        <f t="shared" si="82"/>
        <v>0</v>
      </c>
      <c r="AH80" s="3">
        <f t="shared" si="82"/>
        <v>0</v>
      </c>
      <c r="AI80" s="3">
        <f t="shared" si="82"/>
        <v>0</v>
      </c>
      <c r="AJ80" s="3">
        <f t="shared" si="82"/>
        <v>242</v>
      </c>
      <c r="AK80" s="3">
        <f t="shared" si="82"/>
        <v>3</v>
      </c>
      <c r="AL80" s="3">
        <f t="shared" si="82"/>
        <v>16</v>
      </c>
      <c r="AM80" s="3">
        <f t="shared" si="82"/>
        <v>55</v>
      </c>
      <c r="AN80" s="3">
        <f t="shared" si="82"/>
        <v>0</v>
      </c>
      <c r="AO80" s="3">
        <f t="shared" si="82"/>
        <v>316</v>
      </c>
      <c r="AP80" s="3">
        <f t="shared" si="82"/>
        <v>1</v>
      </c>
      <c r="AQ80" s="3">
        <f t="shared" si="82"/>
        <v>3</v>
      </c>
      <c r="AR80" s="3">
        <f t="shared" si="82"/>
        <v>7</v>
      </c>
      <c r="AS80" s="3">
        <f t="shared" si="82"/>
        <v>1</v>
      </c>
      <c r="AT80" s="3">
        <f t="shared" si="82"/>
        <v>328</v>
      </c>
      <c r="AU80" s="3">
        <f t="shared" si="82"/>
        <v>0</v>
      </c>
      <c r="AV80" s="3">
        <f t="shared" si="82"/>
        <v>0</v>
      </c>
      <c r="AW80" s="3">
        <f t="shared" si="82"/>
        <v>2</v>
      </c>
      <c r="AX80" s="3">
        <f t="shared" si="82"/>
        <v>0</v>
      </c>
      <c r="AY80" s="3">
        <f t="shared" si="82"/>
        <v>330</v>
      </c>
      <c r="AZ80" s="3">
        <f t="shared" si="82"/>
        <v>0</v>
      </c>
      <c r="BA80" s="3">
        <f t="shared" si="82"/>
        <v>3</v>
      </c>
      <c r="BB80" s="3">
        <f t="shared" si="82"/>
        <v>0</v>
      </c>
      <c r="BC80" s="3">
        <f t="shared" si="82"/>
        <v>0</v>
      </c>
      <c r="BD80" s="3">
        <f t="shared" si="82"/>
        <v>333</v>
      </c>
      <c r="BE80" s="3">
        <f t="shared" si="82"/>
        <v>0</v>
      </c>
      <c r="BF80" s="3">
        <f t="shared" si="82"/>
        <v>0</v>
      </c>
      <c r="BG80" s="3">
        <f t="shared" si="82"/>
        <v>0</v>
      </c>
      <c r="BH80" s="3">
        <f t="shared" si="82"/>
        <v>0</v>
      </c>
      <c r="BI80" s="3">
        <f t="shared" si="82"/>
        <v>333</v>
      </c>
      <c r="BJ80" s="3">
        <f t="shared" si="82"/>
        <v>0</v>
      </c>
      <c r="BK80" s="3">
        <f t="shared" si="82"/>
        <v>0</v>
      </c>
      <c r="BL80" s="3">
        <f t="shared" si="82"/>
        <v>0</v>
      </c>
      <c r="BM80" s="3">
        <f t="shared" si="82"/>
        <v>0</v>
      </c>
      <c r="BN80" s="3">
        <f t="shared" si="82"/>
        <v>333</v>
      </c>
      <c r="BO80" s="3">
        <f t="shared" si="82"/>
        <v>0</v>
      </c>
      <c r="BP80" s="3">
        <f t="shared" si="82"/>
        <v>0</v>
      </c>
      <c r="BQ80" s="3">
        <f t="shared" si="82"/>
        <v>0</v>
      </c>
      <c r="BR80" s="3">
        <f t="shared" si="82"/>
        <v>0</v>
      </c>
      <c r="BS80" s="3">
        <f t="shared" si="82"/>
        <v>333</v>
      </c>
    </row>
    <row r="81" spans="1:71" s="33" customFormat="1" x14ac:dyDescent="0.25">
      <c r="A81" s="3"/>
      <c r="B81" s="3" t="s">
        <v>264</v>
      </c>
      <c r="C81" s="3">
        <f>COUNT(C71:C79)</f>
        <v>9</v>
      </c>
      <c r="D81" s="3"/>
      <c r="E81" s="3">
        <f>SUM(E70:E79)</f>
        <v>356</v>
      </c>
      <c r="F81" s="3">
        <f>SUM(F70:F79)</f>
        <v>365</v>
      </c>
      <c r="G81" s="32">
        <f>$BS80/F81</f>
        <v>0.9123287671232877</v>
      </c>
      <c r="H81" s="119">
        <f>SUM(H70:H79)</f>
        <v>188</v>
      </c>
      <c r="I81" s="119">
        <f>SUM(I70:I79)</f>
        <v>197</v>
      </c>
      <c r="J81" s="119">
        <f>SUM(J70:J79)</f>
        <v>9</v>
      </c>
      <c r="K81" s="3"/>
      <c r="L81" s="3"/>
      <c r="M81" s="3"/>
      <c r="N81" s="3"/>
      <c r="O81" s="3"/>
      <c r="P81" s="32">
        <f>P80/F81</f>
        <v>0.51780821917808217</v>
      </c>
      <c r="Q81" s="3"/>
      <c r="R81" s="3">
        <f>M80+R80</f>
        <v>2</v>
      </c>
      <c r="S81" s="3">
        <f>N80+S80</f>
        <v>2</v>
      </c>
      <c r="T81" s="3">
        <f>O80+T80</f>
        <v>0</v>
      </c>
      <c r="U81" s="32">
        <f>U80/F81</f>
        <v>0.52876712328767128</v>
      </c>
      <c r="V81" s="3"/>
      <c r="W81" s="3">
        <f>R81+W80</f>
        <v>8</v>
      </c>
      <c r="X81" s="3">
        <f>S81+X80</f>
        <v>22</v>
      </c>
      <c r="Y81" s="3">
        <f>T81+Y80</f>
        <v>4</v>
      </c>
      <c r="Z81" s="32">
        <f>Z80/F81</f>
        <v>0.61369863013698633</v>
      </c>
      <c r="AA81" s="3"/>
      <c r="AB81" s="3">
        <f>W81+AB80</f>
        <v>12</v>
      </c>
      <c r="AC81" s="3">
        <f>X81+AC80</f>
        <v>33</v>
      </c>
      <c r="AD81" s="3">
        <f>Y81+AD80</f>
        <v>4</v>
      </c>
      <c r="AE81" s="32">
        <f>AE80/F81</f>
        <v>0.66301369863013704</v>
      </c>
      <c r="AF81" s="3"/>
      <c r="AG81" s="3">
        <f>AB81+AG80</f>
        <v>12</v>
      </c>
      <c r="AH81" s="3">
        <f>AC81+AH80</f>
        <v>33</v>
      </c>
      <c r="AI81" s="3">
        <f>AD81+AI80</f>
        <v>4</v>
      </c>
      <c r="AJ81" s="32">
        <f>AJ80/F81</f>
        <v>0.66301369863013704</v>
      </c>
      <c r="AK81" s="3"/>
      <c r="AL81" s="3">
        <f>AG81+AL80</f>
        <v>28</v>
      </c>
      <c r="AM81" s="3">
        <f>AH81+AM80</f>
        <v>88</v>
      </c>
      <c r="AN81" s="3">
        <f>AI81+AN80</f>
        <v>4</v>
      </c>
      <c r="AO81" s="32">
        <f>AO80/F81</f>
        <v>0.86575342465753424</v>
      </c>
      <c r="AP81" s="3"/>
      <c r="AQ81" s="3">
        <f>AL81+AQ80</f>
        <v>31</v>
      </c>
      <c r="AR81" s="3">
        <f>AM81+AR80</f>
        <v>95</v>
      </c>
      <c r="AS81" s="3">
        <f>AN81+AS80</f>
        <v>5</v>
      </c>
      <c r="AT81" s="32">
        <f>AT80/F81</f>
        <v>0.89863013698630134</v>
      </c>
      <c r="AU81" s="3"/>
      <c r="AV81" s="3">
        <f>AQ81+AV80</f>
        <v>31</v>
      </c>
      <c r="AW81" s="3">
        <f>AR81+AW80</f>
        <v>97</v>
      </c>
      <c r="AX81" s="3">
        <f>AS81+AX80</f>
        <v>5</v>
      </c>
      <c r="AY81" s="32">
        <f>AY80/F81</f>
        <v>0.90410958904109584</v>
      </c>
      <c r="AZ81" s="3"/>
      <c r="BA81" s="3">
        <f>AV81+BA80</f>
        <v>34</v>
      </c>
      <c r="BB81" s="3">
        <f>AW81+BB80</f>
        <v>97</v>
      </c>
      <c r="BC81" s="3">
        <f>AX81+BC80</f>
        <v>5</v>
      </c>
      <c r="BD81" s="32">
        <f>BD80/F81</f>
        <v>0.9123287671232877</v>
      </c>
      <c r="BE81" s="3"/>
      <c r="BF81" s="3">
        <f>BA81+BF80</f>
        <v>34</v>
      </c>
      <c r="BG81" s="3">
        <f>BB81+BG80</f>
        <v>97</v>
      </c>
      <c r="BH81" s="3">
        <f>BC81+BH80</f>
        <v>5</v>
      </c>
      <c r="BI81" s="32">
        <f>BI80/F81</f>
        <v>0.9123287671232877</v>
      </c>
      <c r="BJ81" s="3"/>
      <c r="BK81" s="3">
        <f>BF81+BK80</f>
        <v>34</v>
      </c>
      <c r="BL81" s="3">
        <f>BG81+BL80</f>
        <v>97</v>
      </c>
      <c r="BM81" s="3">
        <f>BH81+BM80</f>
        <v>5</v>
      </c>
      <c r="BN81" s="32">
        <f>BN80/F81</f>
        <v>0.9123287671232877</v>
      </c>
      <c r="BO81" s="3"/>
      <c r="BP81" s="3">
        <f>BK81+BP80</f>
        <v>34</v>
      </c>
      <c r="BQ81" s="3">
        <f>BL81+BQ80</f>
        <v>97</v>
      </c>
      <c r="BR81" s="3">
        <f>BM81+BR80</f>
        <v>5</v>
      </c>
      <c r="BS81" s="32">
        <f>BS80/F81</f>
        <v>0.9123287671232877</v>
      </c>
    </row>
    <row r="82" spans="1:71" s="33" customFormat="1" x14ac:dyDescent="0.25">
      <c r="H82" s="130"/>
      <c r="I82" s="130"/>
      <c r="J82" s="130"/>
    </row>
    <row r="83" spans="1:71" s="33" customFormat="1" x14ac:dyDescent="0.25">
      <c r="A83" s="31" t="s">
        <v>177</v>
      </c>
      <c r="B83" s="3" t="s">
        <v>124</v>
      </c>
      <c r="C83" s="3"/>
      <c r="D83" s="3"/>
      <c r="E83" s="36">
        <v>0</v>
      </c>
      <c r="F83" s="3">
        <f>IF(B83="MAL",E83,IF(E83&gt;=11,E83+variables!$B$1,11))</f>
        <v>0</v>
      </c>
      <c r="G83" s="32" t="e">
        <f>BS83/F83</f>
        <v>#DIV/0!</v>
      </c>
      <c r="H83" s="119">
        <v>0</v>
      </c>
      <c r="I83" s="119">
        <f>+H83+J83</f>
        <v>0</v>
      </c>
      <c r="J83" s="133"/>
      <c r="K83" s="13"/>
      <c r="L83" s="13"/>
      <c r="M83" s="13"/>
      <c r="N83" s="13"/>
      <c r="O83" s="13"/>
      <c r="P83" s="119">
        <f>+H83</f>
        <v>0</v>
      </c>
      <c r="Q83" s="13"/>
      <c r="R83" s="13"/>
      <c r="S83" s="13"/>
      <c r="T83" s="13"/>
      <c r="U83" s="3">
        <f>SUM(P83:T83)</f>
        <v>0</v>
      </c>
      <c r="V83" s="13"/>
      <c r="W83" s="13"/>
      <c r="X83" s="13"/>
      <c r="Y83" s="13"/>
      <c r="Z83" s="3">
        <f>SUM(U83:Y83)</f>
        <v>0</v>
      </c>
      <c r="AA83" s="13"/>
      <c r="AB83" s="13"/>
      <c r="AC83" s="13"/>
      <c r="AD83" s="13"/>
      <c r="AE83" s="3">
        <f>SUM(Z83:AD83)</f>
        <v>0</v>
      </c>
      <c r="AF83" s="13"/>
      <c r="AG83" s="13"/>
      <c r="AH83" s="13"/>
      <c r="AI83" s="13"/>
      <c r="AJ83" s="3">
        <f>SUM(AE83:AI83)</f>
        <v>0</v>
      </c>
      <c r="AK83" s="13"/>
      <c r="AL83" s="13"/>
      <c r="AM83" s="13"/>
      <c r="AN83" s="13"/>
      <c r="AO83" s="3">
        <f>SUM(AJ83:AN83)</f>
        <v>0</v>
      </c>
      <c r="AP83" s="13"/>
      <c r="AQ83" s="13"/>
      <c r="AR83" s="13"/>
      <c r="AS83" s="13"/>
      <c r="AT83" s="3">
        <f>SUM(AO83:AS83)</f>
        <v>0</v>
      </c>
      <c r="AU83" s="13"/>
      <c r="AV83" s="13"/>
      <c r="AW83" s="13"/>
      <c r="AX83" s="13"/>
      <c r="AY83" s="3">
        <f>SUM(AT83:AX83)</f>
        <v>0</v>
      </c>
      <c r="AZ83" s="13"/>
      <c r="BA83" s="13"/>
      <c r="BB83" s="13"/>
      <c r="BC83" s="13"/>
      <c r="BD83" s="3">
        <f>SUM(AY83:BC83)</f>
        <v>0</v>
      </c>
      <c r="BE83" s="13"/>
      <c r="BF83" s="13"/>
      <c r="BG83" s="13"/>
      <c r="BH83" s="13"/>
      <c r="BI83" s="3">
        <f>SUM(BD83:BH83)</f>
        <v>0</v>
      </c>
      <c r="BJ83" s="13"/>
      <c r="BK83" s="13"/>
      <c r="BL83" s="13"/>
      <c r="BM83" s="13"/>
      <c r="BN83" s="3">
        <f>SUM(BI83:BM83)</f>
        <v>0</v>
      </c>
      <c r="BO83" s="13"/>
      <c r="BP83" s="13"/>
      <c r="BQ83" s="13"/>
      <c r="BR83" s="13"/>
      <c r="BS83" s="3">
        <f>SUM(BN83:BR83)</f>
        <v>0</v>
      </c>
    </row>
    <row r="84" spans="1:71" s="239" customFormat="1" x14ac:dyDescent="0.25">
      <c r="A84" s="290"/>
      <c r="B84" s="231" t="s">
        <v>179</v>
      </c>
      <c r="C84" s="286">
        <v>10</v>
      </c>
      <c r="D84" s="286">
        <v>10010</v>
      </c>
      <c r="E84" s="307">
        <v>45</v>
      </c>
      <c r="F84" s="231">
        <f>IF(B84="MAL",E84,IF(E84&gt;=11,E84+variables!$B$1,11))</f>
        <v>46</v>
      </c>
      <c r="G84" s="265">
        <f>$BS84/F84</f>
        <v>1.0217391304347827</v>
      </c>
      <c r="H84" s="238">
        <v>42</v>
      </c>
      <c r="I84" s="238">
        <f>+H84+J84</f>
        <v>42</v>
      </c>
      <c r="J84" s="266"/>
      <c r="K84" s="234">
        <v>2019</v>
      </c>
      <c r="L84" s="234">
        <v>2019</v>
      </c>
      <c r="M84" s="234"/>
      <c r="N84" s="234"/>
      <c r="O84" s="234"/>
      <c r="P84" s="238">
        <f>SUM(M84:O84)+H84</f>
        <v>42</v>
      </c>
      <c r="Q84" s="234"/>
      <c r="R84" s="234"/>
      <c r="S84" s="234"/>
      <c r="T84" s="234"/>
      <c r="U84" s="231">
        <f>SUM(P84:T84)</f>
        <v>42</v>
      </c>
      <c r="V84" s="234"/>
      <c r="W84" s="234"/>
      <c r="X84" s="234"/>
      <c r="Y84" s="234"/>
      <c r="Z84" s="231">
        <f>SUM(U84:Y84)</f>
        <v>42</v>
      </c>
      <c r="AA84" s="234"/>
      <c r="AB84" s="234"/>
      <c r="AC84" s="234"/>
      <c r="AD84" s="234"/>
      <c r="AE84" s="231">
        <f>SUM(Z84:AD84)</f>
        <v>42</v>
      </c>
      <c r="AF84" s="234"/>
      <c r="AG84" s="234">
        <v>1</v>
      </c>
      <c r="AH84" s="234"/>
      <c r="AI84" s="234"/>
      <c r="AJ84" s="231">
        <f>SUM(AE84:AI84)</f>
        <v>43</v>
      </c>
      <c r="AK84" s="234"/>
      <c r="AL84" s="234">
        <v>1</v>
      </c>
      <c r="AM84" s="234">
        <v>3</v>
      </c>
      <c r="AN84" s="234"/>
      <c r="AO84" s="231">
        <f>SUM(AJ84:AN84)</f>
        <v>47</v>
      </c>
      <c r="AP84" s="234"/>
      <c r="AQ84" s="234"/>
      <c r="AR84" s="234"/>
      <c r="AS84" s="234"/>
      <c r="AT84" s="231">
        <f>SUM(AO84:AS84)</f>
        <v>47</v>
      </c>
      <c r="AU84" s="234"/>
      <c r="AV84" s="234"/>
      <c r="AW84" s="234"/>
      <c r="AX84" s="234"/>
      <c r="AY84" s="231">
        <f>SUM(AT84:AX84)</f>
        <v>47</v>
      </c>
      <c r="AZ84" s="234"/>
      <c r="BA84" s="234"/>
      <c r="BB84" s="234"/>
      <c r="BC84" s="234"/>
      <c r="BD84" s="231">
        <f>SUM(AY84:BC84)</f>
        <v>47</v>
      </c>
      <c r="BE84" s="234"/>
      <c r="BF84" s="234"/>
      <c r="BG84" s="234"/>
      <c r="BH84" s="234"/>
      <c r="BI84" s="231">
        <f>SUM(BD84:BH84)</f>
        <v>47</v>
      </c>
      <c r="BJ84" s="234"/>
      <c r="BK84" s="234"/>
      <c r="BL84" s="234"/>
      <c r="BM84" s="234"/>
      <c r="BN84" s="231">
        <f>SUM(BI84:BM84)</f>
        <v>47</v>
      </c>
      <c r="BO84" s="234"/>
      <c r="BP84" s="234"/>
      <c r="BQ84" s="234"/>
      <c r="BR84" s="234"/>
      <c r="BS84" s="231">
        <f>SUM(BN84:BR84)</f>
        <v>47</v>
      </c>
    </row>
    <row r="85" spans="1:71" s="33" customFormat="1" x14ac:dyDescent="0.25">
      <c r="A85" s="31"/>
      <c r="B85" s="26" t="s">
        <v>317</v>
      </c>
      <c r="C85" s="19">
        <v>11</v>
      </c>
      <c r="D85" s="19">
        <v>1548</v>
      </c>
      <c r="E85" s="117">
        <v>43</v>
      </c>
      <c r="F85" s="3">
        <f>IF(B85="MAL",E85,IF(E85&gt;=11,E85+variables!$B$1,11))</f>
        <v>44</v>
      </c>
      <c r="G85" s="32">
        <f>$BS85/F85</f>
        <v>0.70454545454545459</v>
      </c>
      <c r="H85" s="119">
        <v>31</v>
      </c>
      <c r="I85" s="119">
        <f>+H85+J85</f>
        <v>31</v>
      </c>
      <c r="J85" s="133"/>
      <c r="K85" s="13">
        <v>2019</v>
      </c>
      <c r="L85" s="13">
        <v>2019</v>
      </c>
      <c r="M85" s="13"/>
      <c r="N85" s="13"/>
      <c r="O85" s="13"/>
      <c r="P85" s="119">
        <f>SUM(M85:O85)+H85</f>
        <v>31</v>
      </c>
      <c r="Q85" s="13"/>
      <c r="R85" s="13"/>
      <c r="S85" s="13"/>
      <c r="T85" s="13"/>
      <c r="U85" s="3">
        <f>SUM(P85:T85)</f>
        <v>31</v>
      </c>
      <c r="V85" s="13"/>
      <c r="W85" s="13"/>
      <c r="X85" s="13"/>
      <c r="Y85" s="13"/>
      <c r="Z85" s="3">
        <f>SUM(U85:Y85)</f>
        <v>31</v>
      </c>
      <c r="AA85" s="13"/>
      <c r="AB85" s="13"/>
      <c r="AC85" s="13"/>
      <c r="AD85" s="13"/>
      <c r="AE85" s="3">
        <f>SUM(Z85:AD85)</f>
        <v>31</v>
      </c>
      <c r="AF85" s="13"/>
      <c r="AG85" s="13"/>
      <c r="AH85" s="13"/>
      <c r="AI85" s="13"/>
      <c r="AJ85" s="3">
        <f>SUM(AE85:AI85)</f>
        <v>31</v>
      </c>
      <c r="AK85" s="13"/>
      <c r="AL85" s="13"/>
      <c r="AM85" s="13"/>
      <c r="AN85" s="13"/>
      <c r="AO85" s="3">
        <f>SUM(AJ85:AN85)</f>
        <v>31</v>
      </c>
      <c r="AP85" s="13"/>
      <c r="AQ85" s="13"/>
      <c r="AR85" s="13"/>
      <c r="AS85" s="13"/>
      <c r="AT85" s="3">
        <f>SUM(AO85:AS85)</f>
        <v>31</v>
      </c>
      <c r="AU85" s="13"/>
      <c r="AV85" s="13"/>
      <c r="AW85" s="13"/>
      <c r="AX85" s="13"/>
      <c r="AY85" s="3">
        <f>SUM(AT85:AX85)</f>
        <v>31</v>
      </c>
      <c r="AZ85" s="13"/>
      <c r="BA85" s="13"/>
      <c r="BB85" s="13"/>
      <c r="BC85" s="13"/>
      <c r="BD85" s="3">
        <f>SUM(AY85:BC85)</f>
        <v>31</v>
      </c>
      <c r="BE85" s="13"/>
      <c r="BF85" s="13"/>
      <c r="BG85" s="13"/>
      <c r="BH85" s="13"/>
      <c r="BI85" s="3">
        <f>SUM(BD85:BH85)</f>
        <v>31</v>
      </c>
      <c r="BJ85" s="13"/>
      <c r="BK85" s="13"/>
      <c r="BL85" s="13"/>
      <c r="BM85" s="13"/>
      <c r="BN85" s="3">
        <f>SUM(BI85:BM85)</f>
        <v>31</v>
      </c>
      <c r="BO85" s="13"/>
      <c r="BP85" s="13"/>
      <c r="BQ85" s="13"/>
      <c r="BR85" s="13"/>
      <c r="BS85" s="3">
        <f>SUM(BN85:BR85)</f>
        <v>31</v>
      </c>
    </row>
    <row r="86" spans="1:71" s="351" customFormat="1" x14ac:dyDescent="0.25">
      <c r="A86" s="365"/>
      <c r="B86" s="347" t="s">
        <v>70</v>
      </c>
      <c r="C86" s="363">
        <v>24</v>
      </c>
      <c r="D86" s="363">
        <v>3831</v>
      </c>
      <c r="E86" s="371">
        <v>10</v>
      </c>
      <c r="F86" s="347">
        <f>IF(B86="MAL",E86,IF(E86&gt;=11,E86+variables!$B$1,11))</f>
        <v>11</v>
      </c>
      <c r="G86" s="348">
        <f>$BS86/F86</f>
        <v>1</v>
      </c>
      <c r="H86" s="349">
        <v>5</v>
      </c>
      <c r="I86" s="349">
        <f>+H86+J86</f>
        <v>5</v>
      </c>
      <c r="J86" s="357"/>
      <c r="K86" s="350">
        <v>2019</v>
      </c>
      <c r="L86" s="350">
        <v>2019</v>
      </c>
      <c r="M86" s="350"/>
      <c r="N86" s="350"/>
      <c r="O86" s="350"/>
      <c r="P86" s="349">
        <f>SUM(M86:O86)+H86</f>
        <v>5</v>
      </c>
      <c r="Q86" s="350"/>
      <c r="R86" s="350"/>
      <c r="S86" s="350"/>
      <c r="T86" s="350"/>
      <c r="U86" s="347">
        <f>SUM(P86:T86)</f>
        <v>5</v>
      </c>
      <c r="V86" s="350"/>
      <c r="W86" s="350"/>
      <c r="X86" s="350"/>
      <c r="Y86" s="350">
        <v>5</v>
      </c>
      <c r="Z86" s="347">
        <f>SUM(U86:Y86)</f>
        <v>10</v>
      </c>
      <c r="AA86" s="350"/>
      <c r="AB86" s="350"/>
      <c r="AC86" s="350"/>
      <c r="AD86" s="350"/>
      <c r="AE86" s="347">
        <f>SUM(Z86:AD86)</f>
        <v>10</v>
      </c>
      <c r="AF86" s="350"/>
      <c r="AG86" s="350">
        <v>1</v>
      </c>
      <c r="AH86" s="350"/>
      <c r="AI86" s="350"/>
      <c r="AJ86" s="347">
        <f>SUM(AE86:AI86)</f>
        <v>11</v>
      </c>
      <c r="AK86" s="350"/>
      <c r="AL86" s="350"/>
      <c r="AM86" s="350"/>
      <c r="AN86" s="350"/>
      <c r="AO86" s="347">
        <f>SUM(AJ86:AN86)</f>
        <v>11</v>
      </c>
      <c r="AP86" s="350"/>
      <c r="AQ86" s="350"/>
      <c r="AR86" s="350"/>
      <c r="AS86" s="350"/>
      <c r="AT86" s="347">
        <f>SUM(AO86:AS86)</f>
        <v>11</v>
      </c>
      <c r="AU86" s="350"/>
      <c r="AV86" s="350"/>
      <c r="AW86" s="350"/>
      <c r="AX86" s="350"/>
      <c r="AY86" s="347">
        <f>SUM(AT86:AX86)</f>
        <v>11</v>
      </c>
      <c r="AZ86" s="350"/>
      <c r="BA86" s="350"/>
      <c r="BB86" s="350"/>
      <c r="BC86" s="350"/>
      <c r="BD86" s="347">
        <f>SUM(AY86:BC86)</f>
        <v>11</v>
      </c>
      <c r="BE86" s="350"/>
      <c r="BF86" s="350"/>
      <c r="BG86" s="350"/>
      <c r="BH86" s="350"/>
      <c r="BI86" s="347">
        <f>SUM(BD86:BH86)</f>
        <v>11</v>
      </c>
      <c r="BJ86" s="350"/>
      <c r="BK86" s="350"/>
      <c r="BL86" s="350"/>
      <c r="BM86" s="350"/>
      <c r="BN86" s="347">
        <f>SUM(BI86:BM86)</f>
        <v>11</v>
      </c>
      <c r="BO86" s="350"/>
      <c r="BP86" s="350"/>
      <c r="BQ86" s="350"/>
      <c r="BR86" s="350"/>
      <c r="BS86" s="347">
        <f>SUM(BN86:BR86)</f>
        <v>11</v>
      </c>
    </row>
    <row r="87" spans="1:71" s="285" customFormat="1" x14ac:dyDescent="0.25">
      <c r="A87" s="274" t="s">
        <v>447</v>
      </c>
      <c r="B87" s="275" t="s">
        <v>372</v>
      </c>
      <c r="C87" s="276">
        <v>25</v>
      </c>
      <c r="D87" s="276">
        <v>209</v>
      </c>
      <c r="E87" s="277">
        <v>11</v>
      </c>
      <c r="F87" s="278">
        <f>IF(B87="MAL",E87,IF(E87&gt;=11,E87+variables!$B$1,11))</f>
        <v>12</v>
      </c>
      <c r="G87" s="279">
        <f>$BS87/F87</f>
        <v>0.41666666666666669</v>
      </c>
      <c r="H87" s="280">
        <v>5</v>
      </c>
      <c r="I87" s="281">
        <f>+H87+J87</f>
        <v>5</v>
      </c>
      <c r="J87" s="282"/>
      <c r="K87" s="283">
        <v>2019</v>
      </c>
      <c r="L87" s="283">
        <v>2018</v>
      </c>
      <c r="M87" s="275"/>
      <c r="N87" s="275"/>
      <c r="O87" s="275"/>
      <c r="P87" s="281">
        <f>SUM(M87:O87)+H87</f>
        <v>5</v>
      </c>
      <c r="Q87" s="284"/>
      <c r="R87" s="275"/>
      <c r="S87" s="275"/>
      <c r="T87" s="275"/>
      <c r="U87" s="278">
        <f>SUM(P87:T87)</f>
        <v>5</v>
      </c>
      <c r="V87" s="275"/>
      <c r="W87" s="275"/>
      <c r="X87" s="275"/>
      <c r="Y87" s="275"/>
      <c r="Z87" s="278">
        <f>SUM(U87:Y87)</f>
        <v>5</v>
      </c>
      <c r="AA87" s="275"/>
      <c r="AB87" s="275"/>
      <c r="AC87" s="275"/>
      <c r="AD87" s="275"/>
      <c r="AE87" s="278">
        <f>SUM(Z87:AD87)</f>
        <v>5</v>
      </c>
      <c r="AF87" s="275"/>
      <c r="AG87" s="275"/>
      <c r="AH87" s="275"/>
      <c r="AI87" s="275"/>
      <c r="AJ87" s="278">
        <f>SUM(AE87:AI87)</f>
        <v>5</v>
      </c>
      <c r="AK87" s="275"/>
      <c r="AL87" s="275"/>
      <c r="AM87" s="275"/>
      <c r="AN87" s="275"/>
      <c r="AO87" s="278">
        <f>SUM(AJ87:AN87)</f>
        <v>5</v>
      </c>
      <c r="AP87" s="275"/>
      <c r="AQ87" s="275"/>
      <c r="AR87" s="275"/>
      <c r="AS87" s="275"/>
      <c r="AT87" s="278">
        <f>SUM(AO87:AS87)</f>
        <v>5</v>
      </c>
      <c r="AU87" s="275"/>
      <c r="AV87" s="275"/>
      <c r="AW87" s="275"/>
      <c r="AX87" s="275"/>
      <c r="AY87" s="278">
        <f>SUM(AT87:AX87)</f>
        <v>5</v>
      </c>
      <c r="AZ87" s="275"/>
      <c r="BA87" s="275"/>
      <c r="BB87" s="275"/>
      <c r="BC87" s="275"/>
      <c r="BD87" s="278">
        <f>SUM(AY87:BC87)</f>
        <v>5</v>
      </c>
      <c r="BE87" s="275"/>
      <c r="BF87" s="275"/>
      <c r="BG87" s="275"/>
      <c r="BH87" s="275"/>
      <c r="BI87" s="278">
        <f>SUM(BD87:BH87)</f>
        <v>5</v>
      </c>
      <c r="BJ87" s="275"/>
      <c r="BK87" s="275"/>
      <c r="BL87" s="275"/>
      <c r="BM87" s="275"/>
      <c r="BN87" s="278">
        <f>SUM(BI87:BM87)</f>
        <v>5</v>
      </c>
      <c r="BO87" s="275"/>
      <c r="BP87" s="275"/>
      <c r="BQ87" s="275"/>
      <c r="BR87" s="275"/>
      <c r="BS87" s="278">
        <f>SUM(BN87:BR87)</f>
        <v>5</v>
      </c>
    </row>
    <row r="88" spans="1:71" s="33" customFormat="1" x14ac:dyDescent="0.25">
      <c r="A88" s="3"/>
      <c r="B88" s="51"/>
      <c r="C88" s="51"/>
      <c r="D88" s="51"/>
      <c r="E88" s="51"/>
      <c r="F88" s="51"/>
      <c r="G88" s="51"/>
      <c r="H88" s="125"/>
      <c r="I88" s="125"/>
      <c r="J88" s="125"/>
      <c r="K88" s="51"/>
      <c r="L88" s="51"/>
      <c r="M88" s="51">
        <f>SUM(M84:M87)</f>
        <v>0</v>
      </c>
      <c r="N88" s="51">
        <f>SUM(N84:N87)</f>
        <v>0</v>
      </c>
      <c r="O88" s="51">
        <f>SUM(O84:O87)</f>
        <v>0</v>
      </c>
      <c r="P88" s="125">
        <f t="shared" ref="P88:AU88" si="83">SUM(P83:P87)</f>
        <v>83</v>
      </c>
      <c r="Q88" s="125">
        <f t="shared" si="83"/>
        <v>0</v>
      </c>
      <c r="R88" s="125">
        <f t="shared" si="83"/>
        <v>0</v>
      </c>
      <c r="S88" s="125">
        <f t="shared" si="83"/>
        <v>0</v>
      </c>
      <c r="T88" s="125">
        <f t="shared" si="83"/>
        <v>0</v>
      </c>
      <c r="U88" s="125">
        <f t="shared" si="83"/>
        <v>83</v>
      </c>
      <c r="V88" s="125">
        <f t="shared" si="83"/>
        <v>0</v>
      </c>
      <c r="W88" s="125">
        <f t="shared" si="83"/>
        <v>0</v>
      </c>
      <c r="X88" s="125">
        <f t="shared" si="83"/>
        <v>0</v>
      </c>
      <c r="Y88" s="125">
        <f t="shared" si="83"/>
        <v>5</v>
      </c>
      <c r="Z88" s="125">
        <f t="shared" si="83"/>
        <v>88</v>
      </c>
      <c r="AA88" s="125">
        <f t="shared" si="83"/>
        <v>0</v>
      </c>
      <c r="AB88" s="125">
        <f t="shared" si="83"/>
        <v>0</v>
      </c>
      <c r="AC88" s="125">
        <f t="shared" si="83"/>
        <v>0</v>
      </c>
      <c r="AD88" s="125">
        <f t="shared" si="83"/>
        <v>0</v>
      </c>
      <c r="AE88" s="125">
        <f t="shared" si="83"/>
        <v>88</v>
      </c>
      <c r="AF88" s="125">
        <f t="shared" si="83"/>
        <v>0</v>
      </c>
      <c r="AG88" s="125">
        <f t="shared" si="83"/>
        <v>2</v>
      </c>
      <c r="AH88" s="125">
        <f t="shared" si="83"/>
        <v>0</v>
      </c>
      <c r="AI88" s="125">
        <f t="shared" si="83"/>
        <v>0</v>
      </c>
      <c r="AJ88" s="125">
        <f t="shared" si="83"/>
        <v>90</v>
      </c>
      <c r="AK88" s="125">
        <f t="shared" si="83"/>
        <v>0</v>
      </c>
      <c r="AL88" s="125">
        <f t="shared" si="83"/>
        <v>1</v>
      </c>
      <c r="AM88" s="125">
        <f t="shared" si="83"/>
        <v>3</v>
      </c>
      <c r="AN88" s="125">
        <f t="shared" si="83"/>
        <v>0</v>
      </c>
      <c r="AO88" s="125">
        <f t="shared" si="83"/>
        <v>94</v>
      </c>
      <c r="AP88" s="125">
        <f t="shared" si="83"/>
        <v>0</v>
      </c>
      <c r="AQ88" s="125">
        <f t="shared" si="83"/>
        <v>0</v>
      </c>
      <c r="AR88" s="125">
        <f t="shared" si="83"/>
        <v>0</v>
      </c>
      <c r="AS88" s="125">
        <f t="shared" si="83"/>
        <v>0</v>
      </c>
      <c r="AT88" s="125">
        <f t="shared" si="83"/>
        <v>94</v>
      </c>
      <c r="AU88" s="125">
        <f t="shared" si="83"/>
        <v>0</v>
      </c>
      <c r="AV88" s="125">
        <f t="shared" ref="AV88:BS88" si="84">SUM(AV83:AV87)</f>
        <v>0</v>
      </c>
      <c r="AW88" s="125">
        <f t="shared" si="84"/>
        <v>0</v>
      </c>
      <c r="AX88" s="125">
        <f t="shared" si="84"/>
        <v>0</v>
      </c>
      <c r="AY88" s="125">
        <f t="shared" si="84"/>
        <v>94</v>
      </c>
      <c r="AZ88" s="125">
        <f t="shared" si="84"/>
        <v>0</v>
      </c>
      <c r="BA88" s="125">
        <f t="shared" si="84"/>
        <v>0</v>
      </c>
      <c r="BB88" s="125">
        <f t="shared" si="84"/>
        <v>0</v>
      </c>
      <c r="BC88" s="125">
        <f t="shared" si="84"/>
        <v>0</v>
      </c>
      <c r="BD88" s="125">
        <f t="shared" si="84"/>
        <v>94</v>
      </c>
      <c r="BE88" s="125">
        <f t="shared" si="84"/>
        <v>0</v>
      </c>
      <c r="BF88" s="125">
        <f t="shared" si="84"/>
        <v>0</v>
      </c>
      <c r="BG88" s="125">
        <f t="shared" si="84"/>
        <v>0</v>
      </c>
      <c r="BH88" s="125">
        <f t="shared" si="84"/>
        <v>0</v>
      </c>
      <c r="BI88" s="125">
        <f t="shared" si="84"/>
        <v>94</v>
      </c>
      <c r="BJ88" s="125">
        <f t="shared" si="84"/>
        <v>0</v>
      </c>
      <c r="BK88" s="125">
        <f t="shared" si="84"/>
        <v>0</v>
      </c>
      <c r="BL88" s="125">
        <f t="shared" si="84"/>
        <v>0</v>
      </c>
      <c r="BM88" s="125">
        <f t="shared" si="84"/>
        <v>0</v>
      </c>
      <c r="BN88" s="125">
        <f t="shared" si="84"/>
        <v>94</v>
      </c>
      <c r="BO88" s="125">
        <f t="shared" si="84"/>
        <v>0</v>
      </c>
      <c r="BP88" s="125">
        <f t="shared" si="84"/>
        <v>0</v>
      </c>
      <c r="BQ88" s="125">
        <f t="shared" si="84"/>
        <v>0</v>
      </c>
      <c r="BR88" s="125">
        <f t="shared" si="84"/>
        <v>0</v>
      </c>
      <c r="BS88" s="125">
        <f t="shared" si="84"/>
        <v>94</v>
      </c>
    </row>
    <row r="89" spans="1:71" s="33" customFormat="1" x14ac:dyDescent="0.25">
      <c r="A89" s="3"/>
      <c r="B89" s="3" t="s">
        <v>264</v>
      </c>
      <c r="C89" s="3">
        <f>COUNT(C84:C87)</f>
        <v>4</v>
      </c>
      <c r="D89" s="3"/>
      <c r="E89" s="3">
        <f>SUM(E83:E87)</f>
        <v>109</v>
      </c>
      <c r="F89" s="3">
        <f>SUM(F83:F87)</f>
        <v>113</v>
      </c>
      <c r="G89" s="32">
        <f>$BS88/F89</f>
        <v>0.83185840707964598</v>
      </c>
      <c r="H89" s="119">
        <f>SUM(H83:H87)</f>
        <v>83</v>
      </c>
      <c r="I89" s="119">
        <f>SUM(I83:I87)</f>
        <v>83</v>
      </c>
      <c r="J89" s="119">
        <f>SUM(J83:J87)</f>
        <v>0</v>
      </c>
      <c r="K89" s="3"/>
      <c r="L89" s="3"/>
      <c r="M89" s="3"/>
      <c r="N89" s="3"/>
      <c r="O89" s="3"/>
      <c r="P89" s="32">
        <f>P88/F89</f>
        <v>0.73451327433628322</v>
      </c>
      <c r="Q89" s="3"/>
      <c r="R89" s="3">
        <f>M88+R88</f>
        <v>0</v>
      </c>
      <c r="S89" s="3">
        <f>N88+S88</f>
        <v>0</v>
      </c>
      <c r="T89" s="3">
        <f>O88+T88</f>
        <v>0</v>
      </c>
      <c r="U89" s="32">
        <f>U88/F89</f>
        <v>0.73451327433628322</v>
      </c>
      <c r="V89" s="3"/>
      <c r="W89" s="3">
        <f>R89+W88</f>
        <v>0</v>
      </c>
      <c r="X89" s="3">
        <f>S89+X88</f>
        <v>0</v>
      </c>
      <c r="Y89" s="3">
        <f>T89+Y88</f>
        <v>5</v>
      </c>
      <c r="Z89" s="32">
        <f>Z88/F89</f>
        <v>0.77876106194690264</v>
      </c>
      <c r="AA89" s="3"/>
      <c r="AB89" s="3">
        <f>W89+AB88</f>
        <v>0</v>
      </c>
      <c r="AC89" s="3">
        <f>X89+AC88</f>
        <v>0</v>
      </c>
      <c r="AD89" s="3">
        <f>Y89+AD88</f>
        <v>5</v>
      </c>
      <c r="AE89" s="32">
        <f>AE88/F89</f>
        <v>0.77876106194690264</v>
      </c>
      <c r="AF89" s="3"/>
      <c r="AG89" s="3">
        <f>AB89+AG88</f>
        <v>2</v>
      </c>
      <c r="AH89" s="3">
        <f>AC89+AH88</f>
        <v>0</v>
      </c>
      <c r="AI89" s="3">
        <f>AD89+AI88</f>
        <v>5</v>
      </c>
      <c r="AJ89" s="32">
        <f>AJ88/F89</f>
        <v>0.79646017699115046</v>
      </c>
      <c r="AK89" s="3"/>
      <c r="AL89" s="3">
        <f>AG89+AL88</f>
        <v>3</v>
      </c>
      <c r="AM89" s="3">
        <f>AH89+AM88</f>
        <v>3</v>
      </c>
      <c r="AN89" s="3">
        <f>AI89+AN88</f>
        <v>5</v>
      </c>
      <c r="AO89" s="32">
        <f>AO88/F89</f>
        <v>0.83185840707964598</v>
      </c>
      <c r="AP89" s="3"/>
      <c r="AQ89" s="3">
        <f>AL89+AQ88</f>
        <v>3</v>
      </c>
      <c r="AR89" s="3">
        <f>AM89+AR88</f>
        <v>3</v>
      </c>
      <c r="AS89" s="3">
        <f>AN89+AS88</f>
        <v>5</v>
      </c>
      <c r="AT89" s="32">
        <f>AT88/F89</f>
        <v>0.83185840707964598</v>
      </c>
      <c r="AU89" s="3"/>
      <c r="AV89" s="3">
        <f>AQ89+AV88</f>
        <v>3</v>
      </c>
      <c r="AW89" s="3">
        <f>AR89+AW88</f>
        <v>3</v>
      </c>
      <c r="AX89" s="3">
        <f>AS89+AX88</f>
        <v>5</v>
      </c>
      <c r="AY89" s="32">
        <f>AY88/F89</f>
        <v>0.83185840707964598</v>
      </c>
      <c r="AZ89" s="3"/>
      <c r="BA89" s="3">
        <f>AV89+BA88</f>
        <v>3</v>
      </c>
      <c r="BB89" s="3">
        <f>AW89+BB88</f>
        <v>3</v>
      </c>
      <c r="BC89" s="3">
        <f>AX89+BC88</f>
        <v>5</v>
      </c>
      <c r="BD89" s="32">
        <f>BD88/F89</f>
        <v>0.83185840707964598</v>
      </c>
      <c r="BE89" s="3"/>
      <c r="BF89" s="3">
        <f>BA89+BF88</f>
        <v>3</v>
      </c>
      <c r="BG89" s="3">
        <f>BB89+BG88</f>
        <v>3</v>
      </c>
      <c r="BH89" s="3">
        <f>BC89+BH88</f>
        <v>5</v>
      </c>
      <c r="BI89" s="32">
        <f>BI88/F89</f>
        <v>0.83185840707964598</v>
      </c>
      <c r="BJ89" s="3"/>
      <c r="BK89" s="3">
        <f>BF89+BK88</f>
        <v>3</v>
      </c>
      <c r="BL89" s="3">
        <f>BG89+BL88</f>
        <v>3</v>
      </c>
      <c r="BM89" s="3">
        <f>BH89+BM88</f>
        <v>5</v>
      </c>
      <c r="BN89" s="32">
        <f>BN88/F89</f>
        <v>0.83185840707964598</v>
      </c>
      <c r="BO89" s="3"/>
      <c r="BP89" s="3">
        <f>BK89+BP88</f>
        <v>3</v>
      </c>
      <c r="BQ89" s="3">
        <f>BL89+BQ88</f>
        <v>3</v>
      </c>
      <c r="BR89" s="3">
        <f>BM89+BR88</f>
        <v>5</v>
      </c>
      <c r="BS89" s="32">
        <f>BS88/F89</f>
        <v>0.83185840707964598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4"/>
  <sheetViews>
    <sheetView zoomScale="150" workbookViewId="0">
      <pane xSplit="12" ySplit="2" topLeftCell="AR7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82" sqref="A82:XFD82"/>
    </sheetView>
  </sheetViews>
  <sheetFormatPr defaultColWidth="8.85546875" defaultRowHeight="15" x14ac:dyDescent="0.25"/>
  <cols>
    <col min="1" max="1" width="17" bestFit="1" customWidth="1"/>
    <col min="2" max="2" width="20.7109375" customWidth="1"/>
    <col min="3" max="3" width="4.42578125" customWidth="1"/>
    <col min="4" max="4" width="6.42578125" hidden="1" customWidth="1"/>
    <col min="5" max="5" width="5.42578125" customWidth="1"/>
    <col min="8" max="8" width="5.140625" style="131" customWidth="1"/>
    <col min="9" max="9" width="8" style="131" customWidth="1"/>
    <col min="10" max="10" width="5" style="131" customWidth="1"/>
    <col min="11" max="11" width="6.140625" style="33" bestFit="1" customWidth="1"/>
    <col min="12" max="12" width="8.28515625" style="33" bestFit="1" customWidth="1"/>
    <col min="13" max="15" width="3" customWidth="1"/>
    <col min="16" max="16" width="7.140625" customWidth="1"/>
    <col min="17" max="17" width="3.85546875" customWidth="1"/>
    <col min="18" max="19" width="2.85546875" customWidth="1"/>
    <col min="20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2" width="3" customWidth="1"/>
    <col min="63" max="63" width="4.7109375" customWidth="1"/>
    <col min="64" max="64" width="4.140625" customWidth="1"/>
    <col min="65" max="65" width="3" customWidth="1"/>
    <col min="66" max="66" width="8.28515625" customWidth="1"/>
    <col min="67" max="68" width="3" customWidth="1"/>
    <col min="69" max="69" width="4.42578125" customWidth="1"/>
    <col min="70" max="70" width="3" customWidth="1"/>
    <col min="71" max="71" width="8" customWidth="1"/>
  </cols>
  <sheetData>
    <row r="1" spans="1:71" x14ac:dyDescent="0.25">
      <c r="A1" s="48"/>
      <c r="B1" s="48"/>
      <c r="C1" s="48"/>
      <c r="D1" s="48"/>
      <c r="E1" s="48"/>
      <c r="F1" s="48"/>
      <c r="G1" s="48"/>
      <c r="H1" s="126"/>
      <c r="I1" s="126"/>
      <c r="J1" s="126"/>
      <c r="K1" s="63"/>
      <c r="L1" s="63"/>
      <c r="M1" s="389" t="s">
        <v>375</v>
      </c>
      <c r="N1" s="390"/>
      <c r="O1" s="390"/>
      <c r="P1" s="391"/>
      <c r="Q1" s="389" t="s">
        <v>138</v>
      </c>
      <c r="R1" s="390"/>
      <c r="S1" s="390"/>
      <c r="T1" s="390"/>
      <c r="U1" s="391"/>
      <c r="V1" s="389" t="s">
        <v>321</v>
      </c>
      <c r="W1" s="390"/>
      <c r="X1" s="390"/>
      <c r="Y1" s="390"/>
      <c r="Z1" s="391"/>
      <c r="AA1" s="389" t="s">
        <v>155</v>
      </c>
      <c r="AB1" s="390"/>
      <c r="AC1" s="390"/>
      <c r="AD1" s="390"/>
      <c r="AE1" s="391"/>
      <c r="AF1" s="389" t="s">
        <v>156</v>
      </c>
      <c r="AG1" s="390"/>
      <c r="AH1" s="390"/>
      <c r="AI1" s="390"/>
      <c r="AJ1" s="391"/>
      <c r="AK1" s="389" t="s">
        <v>78</v>
      </c>
      <c r="AL1" s="390"/>
      <c r="AM1" s="390"/>
      <c r="AN1" s="390"/>
      <c r="AO1" s="391"/>
      <c r="AP1" s="389" t="s">
        <v>79</v>
      </c>
      <c r="AQ1" s="390"/>
      <c r="AR1" s="390"/>
      <c r="AS1" s="390"/>
      <c r="AT1" s="391"/>
      <c r="AU1" s="389" t="s">
        <v>53</v>
      </c>
      <c r="AV1" s="390"/>
      <c r="AW1" s="390"/>
      <c r="AX1" s="390"/>
      <c r="AY1" s="391"/>
      <c r="AZ1" s="389" t="s">
        <v>54</v>
      </c>
      <c r="BA1" s="390"/>
      <c r="BB1" s="390"/>
      <c r="BC1" s="390"/>
      <c r="BD1" s="391"/>
      <c r="BE1" s="389" t="s">
        <v>48</v>
      </c>
      <c r="BF1" s="390"/>
      <c r="BG1" s="390"/>
      <c r="BH1" s="390"/>
      <c r="BI1" s="391"/>
      <c r="BJ1" s="389" t="s">
        <v>243</v>
      </c>
      <c r="BK1" s="390"/>
      <c r="BL1" s="390"/>
      <c r="BM1" s="390"/>
      <c r="BN1" s="391"/>
      <c r="BO1" s="389" t="s">
        <v>350</v>
      </c>
      <c r="BP1" s="390"/>
      <c r="BQ1" s="390"/>
      <c r="BR1" s="390"/>
      <c r="BS1" s="391"/>
    </row>
    <row r="2" spans="1:71" s="33" customFormat="1" ht="32.25" customHeight="1" thickBot="1" x14ac:dyDescent="0.3">
      <c r="A2" s="64" t="s">
        <v>57</v>
      </c>
      <c r="B2" s="64" t="s">
        <v>10</v>
      </c>
      <c r="C2" s="64" t="s">
        <v>66</v>
      </c>
      <c r="D2" s="64" t="s">
        <v>67</v>
      </c>
      <c r="E2" s="120" t="s">
        <v>402</v>
      </c>
      <c r="F2" s="10" t="s">
        <v>178</v>
      </c>
      <c r="G2" s="10" t="s">
        <v>158</v>
      </c>
      <c r="H2" s="127" t="s">
        <v>401</v>
      </c>
      <c r="I2" s="127" t="s">
        <v>400</v>
      </c>
      <c r="J2" s="127" t="s">
        <v>159</v>
      </c>
      <c r="K2" s="64" t="s">
        <v>294</v>
      </c>
      <c r="L2" s="64" t="s">
        <v>191</v>
      </c>
      <c r="M2" s="10" t="s">
        <v>220</v>
      </c>
      <c r="N2" s="10" t="s">
        <v>221</v>
      </c>
      <c r="O2" s="10" t="s">
        <v>121</v>
      </c>
      <c r="P2" s="10" t="s">
        <v>122</v>
      </c>
      <c r="Q2" s="10" t="s">
        <v>123</v>
      </c>
      <c r="R2" s="10" t="s">
        <v>220</v>
      </c>
      <c r="S2" s="10" t="s">
        <v>221</v>
      </c>
      <c r="T2" s="10" t="s">
        <v>121</v>
      </c>
      <c r="U2" s="10" t="s">
        <v>122</v>
      </c>
      <c r="V2" s="10" t="s">
        <v>123</v>
      </c>
      <c r="W2" s="10" t="s">
        <v>220</v>
      </c>
      <c r="X2" s="10" t="s">
        <v>221</v>
      </c>
      <c r="Y2" s="10" t="s">
        <v>121</v>
      </c>
      <c r="Z2" s="10" t="s">
        <v>122</v>
      </c>
      <c r="AA2" s="10" t="s">
        <v>123</v>
      </c>
      <c r="AB2" s="10" t="s">
        <v>220</v>
      </c>
      <c r="AC2" s="10" t="s">
        <v>221</v>
      </c>
      <c r="AD2" s="10" t="s">
        <v>121</v>
      </c>
      <c r="AE2" s="10" t="s">
        <v>122</v>
      </c>
      <c r="AF2" s="10" t="s">
        <v>123</v>
      </c>
      <c r="AG2" s="10" t="s">
        <v>220</v>
      </c>
      <c r="AH2" s="10" t="s">
        <v>221</v>
      </c>
      <c r="AI2" s="10" t="s">
        <v>121</v>
      </c>
      <c r="AJ2" s="10" t="s">
        <v>122</v>
      </c>
      <c r="AK2" s="10" t="s">
        <v>123</v>
      </c>
      <c r="AL2" s="10" t="s">
        <v>220</v>
      </c>
      <c r="AM2" s="10" t="s">
        <v>221</v>
      </c>
      <c r="AN2" s="10" t="s">
        <v>121</v>
      </c>
      <c r="AO2" s="10" t="s">
        <v>122</v>
      </c>
      <c r="AP2" s="10" t="s">
        <v>123</v>
      </c>
      <c r="AQ2" s="10" t="s">
        <v>220</v>
      </c>
      <c r="AR2" s="10" t="s">
        <v>221</v>
      </c>
      <c r="AS2" s="10" t="s">
        <v>121</v>
      </c>
      <c r="AT2" s="10" t="s">
        <v>122</v>
      </c>
      <c r="AU2" s="10" t="s">
        <v>123</v>
      </c>
      <c r="AV2" s="10" t="s">
        <v>220</v>
      </c>
      <c r="AW2" s="10" t="s">
        <v>221</v>
      </c>
      <c r="AX2" s="10" t="s">
        <v>121</v>
      </c>
      <c r="AY2" s="10" t="s">
        <v>122</v>
      </c>
      <c r="AZ2" s="10" t="s">
        <v>123</v>
      </c>
      <c r="BA2" s="10" t="s">
        <v>220</v>
      </c>
      <c r="BB2" s="10" t="s">
        <v>221</v>
      </c>
      <c r="BC2" s="10" t="s">
        <v>121</v>
      </c>
      <c r="BD2" s="10" t="s">
        <v>122</v>
      </c>
      <c r="BE2" s="10" t="s">
        <v>123</v>
      </c>
      <c r="BF2" s="10" t="s">
        <v>220</v>
      </c>
      <c r="BG2" s="10" t="s">
        <v>221</v>
      </c>
      <c r="BH2" s="10" t="s">
        <v>121</v>
      </c>
      <c r="BI2" s="10" t="s">
        <v>122</v>
      </c>
      <c r="BJ2" s="10" t="s">
        <v>123</v>
      </c>
      <c r="BK2" s="10" t="s">
        <v>220</v>
      </c>
      <c r="BL2" s="10" t="s">
        <v>221</v>
      </c>
      <c r="BM2" s="10" t="s">
        <v>121</v>
      </c>
      <c r="BN2" s="10" t="s">
        <v>122</v>
      </c>
      <c r="BO2" s="10" t="s">
        <v>123</v>
      </c>
      <c r="BP2" s="10" t="s">
        <v>220</v>
      </c>
      <c r="BQ2" s="10" t="s">
        <v>221</v>
      </c>
      <c r="BR2" s="10" t="s">
        <v>121</v>
      </c>
      <c r="BS2" s="10" t="s">
        <v>122</v>
      </c>
    </row>
    <row r="3" spans="1:71" s="33" customFormat="1" x14ac:dyDescent="0.25">
      <c r="A3" s="67" t="s">
        <v>9</v>
      </c>
      <c r="B3" s="51" t="s">
        <v>124</v>
      </c>
      <c r="C3" s="51"/>
      <c r="D3" s="51"/>
      <c r="E3" s="54">
        <v>1</v>
      </c>
      <c r="F3" s="51">
        <f>IF(B3="MAL",E3,IF(E3&gt;=11,E3+variables!$B$1,11))</f>
        <v>1</v>
      </c>
      <c r="G3" s="68">
        <f>BS3/F3</f>
        <v>1</v>
      </c>
      <c r="H3" s="125">
        <v>1</v>
      </c>
      <c r="I3" s="125">
        <f>+H3+J3</f>
        <v>1</v>
      </c>
      <c r="J3" s="138"/>
      <c r="K3" s="18">
        <v>2019</v>
      </c>
      <c r="L3" s="13">
        <v>2019</v>
      </c>
      <c r="M3" s="18"/>
      <c r="N3" s="18"/>
      <c r="O3" s="18"/>
      <c r="P3" s="125">
        <f>+H3</f>
        <v>1</v>
      </c>
      <c r="Q3" s="18"/>
      <c r="R3" s="18"/>
      <c r="S3" s="18"/>
      <c r="T3" s="18"/>
      <c r="U3" s="3">
        <f>SUM(P3:T3)</f>
        <v>1</v>
      </c>
      <c r="V3" s="18"/>
      <c r="W3" s="18"/>
      <c r="X3" s="18"/>
      <c r="Y3" s="18"/>
      <c r="Z3" s="3">
        <f>SUM(U3:Y3)</f>
        <v>1</v>
      </c>
      <c r="AA3" s="18"/>
      <c r="AB3" s="18"/>
      <c r="AC3" s="18"/>
      <c r="AD3" s="18"/>
      <c r="AE3" s="3">
        <f>SUM(Z3:AD3)</f>
        <v>1</v>
      </c>
      <c r="AF3" s="18"/>
      <c r="AG3" s="18"/>
      <c r="AH3" s="18"/>
      <c r="AI3" s="18"/>
      <c r="AJ3" s="3">
        <f>SUM(AE3:AI3)</f>
        <v>1</v>
      </c>
      <c r="AK3" s="18"/>
      <c r="AL3" s="18"/>
      <c r="AM3" s="18"/>
      <c r="AN3" s="18"/>
      <c r="AO3" s="3">
        <f>SUM(AJ3:AN3)</f>
        <v>1</v>
      </c>
      <c r="AP3" s="18"/>
      <c r="AQ3" s="18"/>
      <c r="AR3" s="18"/>
      <c r="AS3" s="18"/>
      <c r="AT3" s="3">
        <f>SUM(AO3:AS3)</f>
        <v>1</v>
      </c>
      <c r="AU3" s="18"/>
      <c r="AV3" s="18"/>
      <c r="AW3" s="18"/>
      <c r="AX3" s="18"/>
      <c r="AY3" s="3">
        <f>SUM(AT3:AX3)</f>
        <v>1</v>
      </c>
      <c r="AZ3" s="18"/>
      <c r="BA3" s="18"/>
      <c r="BB3" s="18"/>
      <c r="BC3" s="18"/>
      <c r="BD3" s="3">
        <f>SUM(AY3:BC3)</f>
        <v>1</v>
      </c>
      <c r="BE3" s="18"/>
      <c r="BF3" s="18"/>
      <c r="BG3" s="18"/>
      <c r="BH3" s="18"/>
      <c r="BI3" s="3">
        <f>SUM(BD3:BH3)</f>
        <v>1</v>
      </c>
      <c r="BJ3" s="18"/>
      <c r="BK3" s="18"/>
      <c r="BL3" s="18"/>
      <c r="BM3" s="18"/>
      <c r="BN3" s="3">
        <f>SUM(BI3:BM3)</f>
        <v>1</v>
      </c>
      <c r="BO3" s="18"/>
      <c r="BP3" s="18"/>
      <c r="BQ3" s="18"/>
      <c r="BR3" s="18"/>
      <c r="BS3" s="3">
        <f>SUM(BN3:BR3)</f>
        <v>1</v>
      </c>
    </row>
    <row r="4" spans="1:71" s="33" customFormat="1" x14ac:dyDescent="0.25">
      <c r="A4" s="31"/>
      <c r="B4" s="37" t="s">
        <v>343</v>
      </c>
      <c r="C4" s="34">
        <v>4</v>
      </c>
      <c r="D4" s="34" t="s">
        <v>195</v>
      </c>
      <c r="E4" s="111">
        <v>24</v>
      </c>
      <c r="F4" s="3">
        <f>IF(B4="MAL",E4,IF(E4&gt;=11,E4+variables!$B$1,11))</f>
        <v>25</v>
      </c>
      <c r="G4" s="68">
        <f>$BS4/F4</f>
        <v>0.92</v>
      </c>
      <c r="H4" s="125">
        <v>8</v>
      </c>
      <c r="I4" s="125">
        <f t="shared" ref="I4:I65" si="0">+H4+J4</f>
        <v>9</v>
      </c>
      <c r="J4" s="133">
        <v>1</v>
      </c>
      <c r="K4" s="18">
        <v>2019</v>
      </c>
      <c r="L4" s="13">
        <v>2019</v>
      </c>
      <c r="M4" s="38">
        <v>2</v>
      </c>
      <c r="N4" s="38"/>
      <c r="O4" s="38"/>
      <c r="P4" s="119">
        <f>SUM(M4:O4)+H4</f>
        <v>10</v>
      </c>
      <c r="Q4" s="47">
        <v>1</v>
      </c>
      <c r="R4" s="13"/>
      <c r="S4" s="13"/>
      <c r="T4" s="13"/>
      <c r="U4" s="3">
        <f>SUM(P4:T4)</f>
        <v>11</v>
      </c>
      <c r="V4" s="13"/>
      <c r="W4" s="13"/>
      <c r="X4" s="13"/>
      <c r="Y4" s="13"/>
      <c r="Z4" s="3">
        <f>SUM(U4:Y4)</f>
        <v>11</v>
      </c>
      <c r="AA4" s="13"/>
      <c r="AB4" s="13"/>
      <c r="AC4" s="13"/>
      <c r="AD4" s="13"/>
      <c r="AE4" s="3">
        <f>SUM(Z4:AD4)</f>
        <v>11</v>
      </c>
      <c r="AF4" s="13"/>
      <c r="AG4" s="13"/>
      <c r="AH4" s="13"/>
      <c r="AI4" s="13"/>
      <c r="AJ4" s="3">
        <f>SUM(AE4:AI4)</f>
        <v>11</v>
      </c>
      <c r="AK4" s="13"/>
      <c r="AL4" s="13"/>
      <c r="AM4" s="13"/>
      <c r="AN4" s="13"/>
      <c r="AO4" s="3">
        <f>SUM(AJ4:AN4)</f>
        <v>11</v>
      </c>
      <c r="AP4" s="13"/>
      <c r="AQ4" s="13"/>
      <c r="AR4" s="13"/>
      <c r="AS4" s="13"/>
      <c r="AT4" s="3">
        <f>SUM(AO4:AS4)</f>
        <v>11</v>
      </c>
      <c r="AU4" s="13"/>
      <c r="AV4" s="13"/>
      <c r="AW4" s="13"/>
      <c r="AX4" s="13"/>
      <c r="AY4" s="3">
        <f>SUM(AT4:AX4)</f>
        <v>11</v>
      </c>
      <c r="AZ4" s="13"/>
      <c r="BA4" s="13">
        <v>2</v>
      </c>
      <c r="BB4" s="13">
        <v>10</v>
      </c>
      <c r="BC4" s="13"/>
      <c r="BD4" s="3">
        <f>SUM(AY4:BC4)</f>
        <v>23</v>
      </c>
      <c r="BE4" s="13"/>
      <c r="BF4" s="13"/>
      <c r="BG4" s="13"/>
      <c r="BH4" s="13"/>
      <c r="BI4" s="3">
        <f>SUM(BD4:BH4)</f>
        <v>23</v>
      </c>
      <c r="BJ4" s="13"/>
      <c r="BK4" s="13"/>
      <c r="BL4" s="13"/>
      <c r="BM4" s="13"/>
      <c r="BN4" s="3">
        <f>SUM(BI4:BM4)</f>
        <v>23</v>
      </c>
      <c r="BO4" s="13"/>
      <c r="BP4" s="13"/>
      <c r="BQ4" s="13"/>
      <c r="BR4" s="13"/>
      <c r="BS4" s="3">
        <f>SUM(BN4:BR4)</f>
        <v>23</v>
      </c>
    </row>
    <row r="5" spans="1:71" s="33" customFormat="1" x14ac:dyDescent="0.25">
      <c r="A5" s="31"/>
      <c r="B5" s="26" t="s">
        <v>346</v>
      </c>
      <c r="C5" s="19">
        <v>7</v>
      </c>
      <c r="D5" s="19">
        <v>1504</v>
      </c>
      <c r="E5" s="25">
        <v>45</v>
      </c>
      <c r="F5" s="3">
        <f>IF(B5="MAL",E5,IF(E5&gt;=11,E5+variables!$B$1,11))</f>
        <v>46</v>
      </c>
      <c r="G5" s="68">
        <f>$BS5/F5</f>
        <v>0.86956521739130432</v>
      </c>
      <c r="H5" s="125">
        <v>30</v>
      </c>
      <c r="I5" s="125">
        <f t="shared" si="0"/>
        <v>30</v>
      </c>
      <c r="J5" s="133"/>
      <c r="K5" s="18">
        <v>2019</v>
      </c>
      <c r="L5" s="13">
        <v>2019</v>
      </c>
      <c r="M5" s="38"/>
      <c r="N5" s="38"/>
      <c r="O5" s="38"/>
      <c r="P5" s="119">
        <f>SUM(M5:O5)+H5</f>
        <v>30</v>
      </c>
      <c r="Q5" s="13"/>
      <c r="R5" s="13"/>
      <c r="S5" s="13"/>
      <c r="T5" s="13"/>
      <c r="U5" s="3">
        <f>SUM(P5:T5)</f>
        <v>30</v>
      </c>
      <c r="V5" s="13"/>
      <c r="W5" s="13"/>
      <c r="X5" s="13"/>
      <c r="Y5" s="13"/>
      <c r="Z5" s="3">
        <f>SUM(U5:Y5)</f>
        <v>30</v>
      </c>
      <c r="AA5" s="13"/>
      <c r="AB5" s="13"/>
      <c r="AC5" s="13">
        <v>7</v>
      </c>
      <c r="AD5" s="13"/>
      <c r="AE5" s="3">
        <f>SUM(Z5:AD5)</f>
        <v>37</v>
      </c>
      <c r="AF5" s="13"/>
      <c r="AG5" s="13"/>
      <c r="AH5" s="13"/>
      <c r="AI5" s="13"/>
      <c r="AJ5" s="3">
        <f>SUM(AE5:AI5)</f>
        <v>37</v>
      </c>
      <c r="AK5" s="13"/>
      <c r="AL5" s="13"/>
      <c r="AM5" s="13"/>
      <c r="AN5" s="13"/>
      <c r="AO5" s="3">
        <f>SUM(AJ5:AN5)</f>
        <v>37</v>
      </c>
      <c r="AP5" s="13"/>
      <c r="AQ5" s="13"/>
      <c r="AR5" s="13">
        <v>3</v>
      </c>
      <c r="AS5" s="13"/>
      <c r="AT5" s="3">
        <f>SUM(AO5:AS5)</f>
        <v>40</v>
      </c>
      <c r="AU5" s="13"/>
      <c r="AV5" s="13"/>
      <c r="AW5" s="13"/>
      <c r="AX5" s="13"/>
      <c r="AY5" s="3">
        <f>SUM(AT5:AX5)</f>
        <v>40</v>
      </c>
      <c r="AZ5" s="13"/>
      <c r="BA5" s="13"/>
      <c r="BB5" s="13"/>
      <c r="BC5" s="13"/>
      <c r="BD5" s="3">
        <f>SUM(AY5:BC5)</f>
        <v>40</v>
      </c>
      <c r="BE5" s="13"/>
      <c r="BF5" s="13"/>
      <c r="BG5" s="13"/>
      <c r="BH5" s="13"/>
      <c r="BI5" s="3">
        <f>SUM(BD5:BH5)</f>
        <v>40</v>
      </c>
      <c r="BJ5" s="13"/>
      <c r="BK5" s="13"/>
      <c r="BL5" s="13"/>
      <c r="BM5" s="13"/>
      <c r="BN5" s="3">
        <f>SUM(BI5:BM5)</f>
        <v>40</v>
      </c>
      <c r="BO5" s="13"/>
      <c r="BP5" s="13"/>
      <c r="BQ5" s="13"/>
      <c r="BR5" s="13"/>
      <c r="BS5" s="3">
        <f>SUM(BN5:BR5)</f>
        <v>40</v>
      </c>
    </row>
    <row r="6" spans="1:71" s="33" customFormat="1" x14ac:dyDescent="0.25">
      <c r="A6" s="31"/>
      <c r="B6" s="3" t="s">
        <v>134</v>
      </c>
      <c r="C6" s="19">
        <v>10</v>
      </c>
      <c r="D6" s="19">
        <v>2503</v>
      </c>
      <c r="E6" s="25">
        <v>39</v>
      </c>
      <c r="F6" s="3">
        <f>IF(B6="MAL",E6,IF(E6&gt;=11,E6+variables!$B$1,11))</f>
        <v>40</v>
      </c>
      <c r="G6" s="68">
        <f>$BS6/F6</f>
        <v>0.92500000000000004</v>
      </c>
      <c r="H6" s="125">
        <v>32</v>
      </c>
      <c r="I6" s="125">
        <f t="shared" si="0"/>
        <v>32</v>
      </c>
      <c r="J6" s="133"/>
      <c r="K6" s="18">
        <v>2019</v>
      </c>
      <c r="L6" s="13">
        <v>2019</v>
      </c>
      <c r="M6" s="13"/>
      <c r="N6" s="38"/>
      <c r="O6" s="13"/>
      <c r="P6" s="119">
        <f>SUM(M6:O6)+H6</f>
        <v>32</v>
      </c>
      <c r="Q6" s="13"/>
      <c r="R6" s="13"/>
      <c r="S6" s="13"/>
      <c r="T6" s="13">
        <v>2</v>
      </c>
      <c r="U6" s="3">
        <f>SUM(P6:T6)</f>
        <v>34</v>
      </c>
      <c r="V6" s="13"/>
      <c r="W6" s="13"/>
      <c r="X6" s="13"/>
      <c r="Y6" s="13"/>
      <c r="Z6" s="3">
        <f>SUM(U6:Y6)</f>
        <v>34</v>
      </c>
      <c r="AA6" s="13"/>
      <c r="AB6" s="13"/>
      <c r="AC6" s="13"/>
      <c r="AD6" s="13"/>
      <c r="AE6" s="3">
        <f>SUM(Z6:AD6)</f>
        <v>34</v>
      </c>
      <c r="AF6" s="13"/>
      <c r="AG6" s="13"/>
      <c r="AH6" s="13"/>
      <c r="AI6" s="13"/>
      <c r="AJ6" s="3">
        <f>SUM(AE6:AI6)</f>
        <v>34</v>
      </c>
      <c r="AK6" s="13"/>
      <c r="AL6" s="13"/>
      <c r="AM6" s="13"/>
      <c r="AN6" s="13"/>
      <c r="AO6" s="3">
        <f>SUM(AJ6:AN6)</f>
        <v>34</v>
      </c>
      <c r="AP6" s="13"/>
      <c r="AQ6" s="13">
        <v>1</v>
      </c>
      <c r="AR6" s="13">
        <v>2</v>
      </c>
      <c r="AS6" s="13"/>
      <c r="AT6" s="3">
        <f>SUM(AO6:AS6)</f>
        <v>37</v>
      </c>
      <c r="AU6" s="13"/>
      <c r="AV6" s="13"/>
      <c r="AW6" s="13"/>
      <c r="AX6" s="13"/>
      <c r="AY6" s="3">
        <f>SUM(AT6:AX6)</f>
        <v>37</v>
      </c>
      <c r="AZ6" s="13"/>
      <c r="BA6" s="13"/>
      <c r="BB6" s="13"/>
      <c r="BC6" s="13"/>
      <c r="BD6" s="3">
        <f>SUM(AY6:BC6)</f>
        <v>37</v>
      </c>
      <c r="BE6" s="13"/>
      <c r="BF6" s="13"/>
      <c r="BG6" s="13"/>
      <c r="BH6" s="13"/>
      <c r="BI6" s="3">
        <f>SUM(BD6:BH6)</f>
        <v>37</v>
      </c>
      <c r="BJ6" s="13"/>
      <c r="BK6" s="13"/>
      <c r="BL6" s="13"/>
      <c r="BM6" s="13"/>
      <c r="BN6" s="3">
        <f>SUM(BI6:BM6)</f>
        <v>37</v>
      </c>
      <c r="BO6" s="13"/>
      <c r="BP6" s="13"/>
      <c r="BQ6" s="13"/>
      <c r="BR6" s="13"/>
      <c r="BS6" s="3">
        <f>SUM(BN6:BR6)</f>
        <v>37</v>
      </c>
    </row>
    <row r="7" spans="1:71" s="33" customFormat="1" x14ac:dyDescent="0.25">
      <c r="A7" s="3"/>
      <c r="B7" s="3"/>
      <c r="C7" s="3"/>
      <c r="D7" s="3"/>
      <c r="E7" s="3"/>
      <c r="F7" s="3"/>
      <c r="G7" s="3"/>
      <c r="H7" s="119"/>
      <c r="I7" s="125"/>
      <c r="J7" s="119"/>
      <c r="K7" s="3"/>
      <c r="L7" s="3"/>
      <c r="M7" s="119">
        <f>SUM(M3:M6)</f>
        <v>2</v>
      </c>
      <c r="N7" s="119">
        <f>SUM(N3:N6)</f>
        <v>0</v>
      </c>
      <c r="O7" s="119">
        <f>SUM(O3:O6)</f>
        <v>0</v>
      </c>
      <c r="P7" s="119">
        <f>SUM(P3:P6)</f>
        <v>73</v>
      </c>
      <c r="Q7" s="119">
        <f t="shared" ref="Q7:BS7" si="1">SUM(Q3:Q6)</f>
        <v>1</v>
      </c>
      <c r="R7" s="119">
        <f t="shared" si="1"/>
        <v>0</v>
      </c>
      <c r="S7" s="119">
        <f t="shared" si="1"/>
        <v>0</v>
      </c>
      <c r="T7" s="119">
        <f t="shared" si="1"/>
        <v>2</v>
      </c>
      <c r="U7" s="119">
        <f t="shared" si="1"/>
        <v>76</v>
      </c>
      <c r="V7" s="119">
        <f t="shared" si="1"/>
        <v>0</v>
      </c>
      <c r="W7" s="119">
        <f t="shared" si="1"/>
        <v>0</v>
      </c>
      <c r="X7" s="119">
        <f t="shared" si="1"/>
        <v>0</v>
      </c>
      <c r="Y7" s="119">
        <f t="shared" si="1"/>
        <v>0</v>
      </c>
      <c r="Z7" s="119">
        <f t="shared" si="1"/>
        <v>76</v>
      </c>
      <c r="AA7" s="119">
        <f t="shared" si="1"/>
        <v>0</v>
      </c>
      <c r="AB7" s="119">
        <f t="shared" si="1"/>
        <v>0</v>
      </c>
      <c r="AC7" s="119">
        <f t="shared" si="1"/>
        <v>7</v>
      </c>
      <c r="AD7" s="119">
        <f t="shared" si="1"/>
        <v>0</v>
      </c>
      <c r="AE7" s="119">
        <f t="shared" si="1"/>
        <v>83</v>
      </c>
      <c r="AF7" s="119">
        <f t="shared" si="1"/>
        <v>0</v>
      </c>
      <c r="AG7" s="119">
        <f t="shared" si="1"/>
        <v>0</v>
      </c>
      <c r="AH7" s="119">
        <f t="shared" si="1"/>
        <v>0</v>
      </c>
      <c r="AI7" s="119">
        <f t="shared" si="1"/>
        <v>0</v>
      </c>
      <c r="AJ7" s="119">
        <f t="shared" si="1"/>
        <v>83</v>
      </c>
      <c r="AK7" s="119">
        <f t="shared" si="1"/>
        <v>0</v>
      </c>
      <c r="AL7" s="119">
        <f t="shared" si="1"/>
        <v>0</v>
      </c>
      <c r="AM7" s="119">
        <f t="shared" si="1"/>
        <v>0</v>
      </c>
      <c r="AN7" s="119">
        <f t="shared" si="1"/>
        <v>0</v>
      </c>
      <c r="AO7" s="119">
        <f t="shared" si="1"/>
        <v>83</v>
      </c>
      <c r="AP7" s="119">
        <f t="shared" si="1"/>
        <v>0</v>
      </c>
      <c r="AQ7" s="119">
        <f t="shared" si="1"/>
        <v>1</v>
      </c>
      <c r="AR7" s="119">
        <f t="shared" si="1"/>
        <v>5</v>
      </c>
      <c r="AS7" s="119">
        <f t="shared" si="1"/>
        <v>0</v>
      </c>
      <c r="AT7" s="119">
        <f t="shared" si="1"/>
        <v>89</v>
      </c>
      <c r="AU7" s="119">
        <f t="shared" si="1"/>
        <v>0</v>
      </c>
      <c r="AV7" s="119">
        <f t="shared" si="1"/>
        <v>0</v>
      </c>
      <c r="AW7" s="119">
        <f t="shared" si="1"/>
        <v>0</v>
      </c>
      <c r="AX7" s="119">
        <f t="shared" si="1"/>
        <v>0</v>
      </c>
      <c r="AY7" s="119">
        <f t="shared" si="1"/>
        <v>89</v>
      </c>
      <c r="AZ7" s="119">
        <f t="shared" si="1"/>
        <v>0</v>
      </c>
      <c r="BA7" s="119">
        <f t="shared" si="1"/>
        <v>2</v>
      </c>
      <c r="BB7" s="119">
        <f t="shared" si="1"/>
        <v>10</v>
      </c>
      <c r="BC7" s="119">
        <f t="shared" si="1"/>
        <v>0</v>
      </c>
      <c r="BD7" s="119">
        <f t="shared" si="1"/>
        <v>101</v>
      </c>
      <c r="BE7" s="119">
        <f t="shared" si="1"/>
        <v>0</v>
      </c>
      <c r="BF7" s="119">
        <f t="shared" si="1"/>
        <v>0</v>
      </c>
      <c r="BG7" s="119">
        <f t="shared" si="1"/>
        <v>0</v>
      </c>
      <c r="BH7" s="119">
        <f t="shared" si="1"/>
        <v>0</v>
      </c>
      <c r="BI7" s="119">
        <f t="shared" si="1"/>
        <v>101</v>
      </c>
      <c r="BJ7" s="119">
        <f t="shared" si="1"/>
        <v>0</v>
      </c>
      <c r="BK7" s="119">
        <f t="shared" si="1"/>
        <v>0</v>
      </c>
      <c r="BL7" s="119">
        <f t="shared" si="1"/>
        <v>0</v>
      </c>
      <c r="BM7" s="119">
        <f t="shared" si="1"/>
        <v>0</v>
      </c>
      <c r="BN7" s="119">
        <f t="shared" si="1"/>
        <v>101</v>
      </c>
      <c r="BO7" s="119">
        <f t="shared" si="1"/>
        <v>0</v>
      </c>
      <c r="BP7" s="119">
        <f t="shared" si="1"/>
        <v>0</v>
      </c>
      <c r="BQ7" s="119">
        <f t="shared" si="1"/>
        <v>0</v>
      </c>
      <c r="BR7" s="119">
        <f t="shared" si="1"/>
        <v>0</v>
      </c>
      <c r="BS7" s="119">
        <f t="shared" si="1"/>
        <v>101</v>
      </c>
    </row>
    <row r="8" spans="1:71" s="33" customFormat="1" x14ac:dyDescent="0.25">
      <c r="A8" s="3"/>
      <c r="B8" s="3" t="s">
        <v>264</v>
      </c>
      <c r="C8" s="3">
        <f>COUNT(C1:C6)</f>
        <v>3</v>
      </c>
      <c r="D8" s="3"/>
      <c r="E8" s="3">
        <f>SUM(E3:E6)</f>
        <v>109</v>
      </c>
      <c r="F8" s="3">
        <f>SUM(F3:F6)</f>
        <v>112</v>
      </c>
      <c r="G8" s="32">
        <f>$BS7/F8</f>
        <v>0.9017857142857143</v>
      </c>
      <c r="H8" s="119">
        <f>SUM(H3:H6)</f>
        <v>71</v>
      </c>
      <c r="I8" s="119">
        <f>SUM(I3:I6)</f>
        <v>72</v>
      </c>
      <c r="J8" s="119">
        <f>SUM(J3:J6)</f>
        <v>1</v>
      </c>
      <c r="K8" s="3"/>
      <c r="L8" s="3"/>
      <c r="M8" s="3"/>
      <c r="N8" s="3"/>
      <c r="O8" s="3"/>
      <c r="P8" s="32">
        <f>P7/F8</f>
        <v>0.6517857142857143</v>
      </c>
      <c r="Q8" s="3"/>
      <c r="R8" s="3">
        <f>M7+R7</f>
        <v>2</v>
      </c>
      <c r="S8" s="3">
        <f>N7+S7</f>
        <v>0</v>
      </c>
      <c r="T8" s="3">
        <f>O7+T7</f>
        <v>2</v>
      </c>
      <c r="U8" s="32">
        <f>U7/F8</f>
        <v>0.6785714285714286</v>
      </c>
      <c r="V8" s="3"/>
      <c r="W8" s="3">
        <f>R8+W7</f>
        <v>2</v>
      </c>
      <c r="X8" s="3">
        <f>S8+X7</f>
        <v>0</v>
      </c>
      <c r="Y8" s="3">
        <f>T8+Y7</f>
        <v>2</v>
      </c>
      <c r="Z8" s="32">
        <f>Z7/F8</f>
        <v>0.6785714285714286</v>
      </c>
      <c r="AA8" s="3"/>
      <c r="AB8" s="3">
        <f>W8+AB7</f>
        <v>2</v>
      </c>
      <c r="AC8" s="3">
        <f>X8+AC7</f>
        <v>7</v>
      </c>
      <c r="AD8" s="3">
        <f>Y8+AD7</f>
        <v>2</v>
      </c>
      <c r="AE8" s="32">
        <f>AE7/F8</f>
        <v>0.7410714285714286</v>
      </c>
      <c r="AF8" s="3"/>
      <c r="AG8" s="3">
        <f>AB8+AG7</f>
        <v>2</v>
      </c>
      <c r="AH8" s="3">
        <f>AC8+AH7</f>
        <v>7</v>
      </c>
      <c r="AI8" s="3">
        <f>AD8+AI7</f>
        <v>2</v>
      </c>
      <c r="AJ8" s="32">
        <f>AJ7/F8</f>
        <v>0.7410714285714286</v>
      </c>
      <c r="AK8" s="3"/>
      <c r="AL8" s="3">
        <f>AG8+AL7</f>
        <v>2</v>
      </c>
      <c r="AM8" s="3">
        <f>AH8+AM7</f>
        <v>7</v>
      </c>
      <c r="AN8" s="3">
        <f>AI8+AN7</f>
        <v>2</v>
      </c>
      <c r="AO8" s="32">
        <f>AO7/F8</f>
        <v>0.7410714285714286</v>
      </c>
      <c r="AP8" s="3"/>
      <c r="AQ8" s="3">
        <f>AL8+AQ7</f>
        <v>3</v>
      </c>
      <c r="AR8" s="3">
        <f>AM8+AR7</f>
        <v>12</v>
      </c>
      <c r="AS8" s="3">
        <f>AN8+AS7</f>
        <v>2</v>
      </c>
      <c r="AT8" s="32">
        <f>AT7/F8</f>
        <v>0.7946428571428571</v>
      </c>
      <c r="AU8" s="3"/>
      <c r="AV8" s="3">
        <f>AQ8+AV7</f>
        <v>3</v>
      </c>
      <c r="AW8" s="3">
        <f>AR8+AW7</f>
        <v>12</v>
      </c>
      <c r="AX8" s="3">
        <f>AS8+AX7</f>
        <v>2</v>
      </c>
      <c r="AY8" s="32">
        <f>AY7/F8</f>
        <v>0.7946428571428571</v>
      </c>
      <c r="AZ8" s="3"/>
      <c r="BA8" s="3">
        <f>AV8+BA7</f>
        <v>5</v>
      </c>
      <c r="BB8" s="3">
        <f>AW8+BB7</f>
        <v>22</v>
      </c>
      <c r="BC8" s="3">
        <f>AX8+BC7</f>
        <v>2</v>
      </c>
      <c r="BD8" s="32">
        <f>BD7/F8</f>
        <v>0.9017857142857143</v>
      </c>
      <c r="BE8" s="3"/>
      <c r="BF8" s="3">
        <f>BA8+BF7</f>
        <v>5</v>
      </c>
      <c r="BG8" s="3">
        <f>BB8+BG7</f>
        <v>22</v>
      </c>
      <c r="BH8" s="3">
        <f>BC8+BH7</f>
        <v>2</v>
      </c>
      <c r="BI8" s="32">
        <f>BI7/F8</f>
        <v>0.9017857142857143</v>
      </c>
      <c r="BJ8" s="3"/>
      <c r="BK8" s="3">
        <f>BF8+BK7</f>
        <v>5</v>
      </c>
      <c r="BL8" s="3">
        <f>BG8+BL7</f>
        <v>22</v>
      </c>
      <c r="BM8" s="3">
        <f>BH8+BM7</f>
        <v>2</v>
      </c>
      <c r="BN8" s="32">
        <f>BN7/F8</f>
        <v>0.9017857142857143</v>
      </c>
      <c r="BO8" s="3"/>
      <c r="BP8" s="3">
        <f>BK8+BP7</f>
        <v>5</v>
      </c>
      <c r="BQ8" s="3">
        <f>BL8+BQ7</f>
        <v>22</v>
      </c>
      <c r="BR8" s="3">
        <f>BM8+BR7</f>
        <v>2</v>
      </c>
      <c r="BS8" s="32">
        <f>BS7/F8</f>
        <v>0.9017857142857143</v>
      </c>
    </row>
    <row r="9" spans="1:71" s="33" customFormat="1" x14ac:dyDescent="0.25">
      <c r="H9" s="130"/>
      <c r="I9" s="125"/>
      <c r="J9" s="130"/>
    </row>
    <row r="10" spans="1:71" s="33" customFormat="1" x14ac:dyDescent="0.25">
      <c r="A10" s="31" t="s">
        <v>247</v>
      </c>
      <c r="B10" s="3" t="s">
        <v>124</v>
      </c>
      <c r="C10" s="3"/>
      <c r="D10" s="3"/>
      <c r="E10" s="25">
        <f>SUM(M10:BR10)</f>
        <v>0</v>
      </c>
      <c r="F10" s="3">
        <f>IF(B10="MAL",E10,IF(E10&gt;=11,E10+variables!$B$1,11))</f>
        <v>0</v>
      </c>
      <c r="G10" s="32" t="e">
        <f>SUM(M10:BR10)/F10</f>
        <v>#DIV/0!</v>
      </c>
      <c r="H10" s="119"/>
      <c r="I10" s="125">
        <f t="shared" si="0"/>
        <v>0</v>
      </c>
      <c r="J10" s="133"/>
      <c r="K10" s="13"/>
      <c r="L10" s="13"/>
      <c r="M10" s="13"/>
      <c r="N10" s="13"/>
      <c r="O10" s="13"/>
      <c r="P10" s="119">
        <f>+H10</f>
        <v>0</v>
      </c>
      <c r="Q10" s="13"/>
      <c r="R10" s="13"/>
      <c r="S10" s="13"/>
      <c r="T10" s="13"/>
      <c r="U10" s="3">
        <f>SUM(P10:T10)</f>
        <v>0</v>
      </c>
      <c r="V10" s="13"/>
      <c r="W10" s="13"/>
      <c r="X10" s="13"/>
      <c r="Y10" s="13"/>
      <c r="Z10" s="3">
        <f>SUM(U10:Y10)</f>
        <v>0</v>
      </c>
      <c r="AA10" s="13"/>
      <c r="AB10" s="13"/>
      <c r="AC10" s="13"/>
      <c r="AD10" s="13"/>
      <c r="AE10" s="3">
        <f>SUM(Z10:AD10)</f>
        <v>0</v>
      </c>
      <c r="AF10" s="13"/>
      <c r="AG10" s="13"/>
      <c r="AH10" s="13"/>
      <c r="AI10" s="13"/>
      <c r="AJ10" s="3">
        <f>SUM(AE10:AI10)</f>
        <v>0</v>
      </c>
      <c r="AK10" s="13"/>
      <c r="AL10" s="13"/>
      <c r="AM10" s="13"/>
      <c r="AN10" s="13"/>
      <c r="AO10" s="3">
        <f>SUM(AJ10:AN10)</f>
        <v>0</v>
      </c>
      <c r="AP10" s="13"/>
      <c r="AQ10" s="13"/>
      <c r="AR10" s="13"/>
      <c r="AS10" s="13"/>
      <c r="AT10" s="3">
        <f>SUM(AO10:AS10)</f>
        <v>0</v>
      </c>
      <c r="AU10" s="13"/>
      <c r="AV10" s="13"/>
      <c r="AW10" s="13"/>
      <c r="AX10" s="13"/>
      <c r="AY10" s="3">
        <f>SUM(AT10:AX10)</f>
        <v>0</v>
      </c>
      <c r="AZ10" s="13"/>
      <c r="BA10" s="13"/>
      <c r="BB10" s="13"/>
      <c r="BC10" s="13"/>
      <c r="BD10" s="3">
        <f>SUM(AY10:BC10)</f>
        <v>0</v>
      </c>
      <c r="BE10" s="13"/>
      <c r="BF10" s="13"/>
      <c r="BG10" s="13"/>
      <c r="BH10" s="13"/>
      <c r="BI10" s="3">
        <f>SUM(BD10:BH10)</f>
        <v>0</v>
      </c>
      <c r="BJ10" s="13"/>
      <c r="BK10" s="13"/>
      <c r="BL10" s="13"/>
      <c r="BM10" s="13"/>
      <c r="BN10" s="3">
        <f>SUM(BI10:BM10)</f>
        <v>0</v>
      </c>
      <c r="BO10" s="13"/>
      <c r="BP10" s="13"/>
      <c r="BQ10" s="13"/>
      <c r="BR10" s="13"/>
      <c r="BS10" s="3">
        <f>SUM(BN10:BR10)</f>
        <v>0</v>
      </c>
    </row>
    <row r="11" spans="1:71" s="33" customFormat="1" x14ac:dyDescent="0.25">
      <c r="A11" s="31"/>
      <c r="B11" s="22" t="s">
        <v>44</v>
      </c>
      <c r="C11" s="19">
        <v>2</v>
      </c>
      <c r="D11" s="20">
        <v>10047</v>
      </c>
      <c r="E11" s="3">
        <v>61</v>
      </c>
      <c r="F11" s="3">
        <f>IF(B11="MAL",E11,IF(E11&gt;=11,E11+variables!$B$1,11))</f>
        <v>62</v>
      </c>
      <c r="G11" s="32">
        <f>$BS11/F11</f>
        <v>0.91935483870967738</v>
      </c>
      <c r="H11" s="119">
        <v>55</v>
      </c>
      <c r="I11" s="125">
        <f t="shared" si="0"/>
        <v>55</v>
      </c>
      <c r="J11" s="133"/>
      <c r="K11" s="13">
        <v>2019</v>
      </c>
      <c r="L11" s="13">
        <v>2019</v>
      </c>
      <c r="M11" s="38"/>
      <c r="N11" s="38"/>
      <c r="O11" s="38"/>
      <c r="P11" s="119">
        <f>SUM(M11:O11)+H11</f>
        <v>55</v>
      </c>
      <c r="Q11" s="13"/>
      <c r="R11" s="13"/>
      <c r="S11" s="13"/>
      <c r="T11" s="13"/>
      <c r="U11" s="3">
        <f>SUM(P11:T11)</f>
        <v>55</v>
      </c>
      <c r="V11" s="13"/>
      <c r="W11" s="13"/>
      <c r="X11" s="13"/>
      <c r="Y11" s="13"/>
      <c r="Z11" s="3">
        <f>SUM(U11:Y11)</f>
        <v>55</v>
      </c>
      <c r="AA11" s="13"/>
      <c r="AB11" s="13">
        <v>1</v>
      </c>
      <c r="AC11" s="13"/>
      <c r="AD11" s="13"/>
      <c r="AE11" s="3">
        <f>SUM(Z11:AD11)</f>
        <v>56</v>
      </c>
      <c r="AF11" s="13"/>
      <c r="AG11" s="13"/>
      <c r="AH11" s="13"/>
      <c r="AI11" s="13"/>
      <c r="AJ11" s="3">
        <f>SUM(AE11:AI11)</f>
        <v>56</v>
      </c>
      <c r="AK11" s="13"/>
      <c r="AL11" s="13"/>
      <c r="AM11" s="13">
        <v>1</v>
      </c>
      <c r="AN11" s="13"/>
      <c r="AO11" s="3">
        <f>SUM(AJ11:AN11)</f>
        <v>57</v>
      </c>
      <c r="AP11" s="13"/>
      <c r="AQ11" s="13"/>
      <c r="AR11" s="13"/>
      <c r="AS11" s="13"/>
      <c r="AT11" s="3">
        <f>SUM(AO11:AS11)</f>
        <v>57</v>
      </c>
      <c r="AU11" s="13"/>
      <c r="AV11" s="13"/>
      <c r="AW11" s="13"/>
      <c r="AX11" s="13"/>
      <c r="AY11" s="3">
        <f>SUM(AT11:AX11)</f>
        <v>57</v>
      </c>
      <c r="AZ11" s="13"/>
      <c r="BA11" s="13"/>
      <c r="BB11" s="13"/>
      <c r="BC11" s="13"/>
      <c r="BD11" s="3">
        <f>SUM(AY11:BC11)</f>
        <v>57</v>
      </c>
      <c r="BE11" s="13"/>
      <c r="BF11" s="13"/>
      <c r="BG11" s="13"/>
      <c r="BH11" s="13"/>
      <c r="BI11" s="3">
        <f>SUM(BD11:BH11)</f>
        <v>57</v>
      </c>
      <c r="BJ11" s="13"/>
      <c r="BK11" s="13"/>
      <c r="BL11" s="13"/>
      <c r="BM11" s="13"/>
      <c r="BN11" s="3">
        <f>SUM(BI11:BM11)</f>
        <v>57</v>
      </c>
      <c r="BO11" s="13"/>
      <c r="BP11" s="13"/>
      <c r="BQ11" s="13"/>
      <c r="BR11" s="13"/>
      <c r="BS11" s="3">
        <f>SUM(BN11:BR11)</f>
        <v>57</v>
      </c>
    </row>
    <row r="12" spans="1:71" s="33" customFormat="1" x14ac:dyDescent="0.25">
      <c r="A12" s="31"/>
      <c r="B12" s="22"/>
      <c r="C12" s="19"/>
      <c r="D12" s="20"/>
      <c r="E12" s="3"/>
      <c r="F12" s="3"/>
      <c r="G12" s="32"/>
      <c r="H12" s="119"/>
      <c r="I12" s="125"/>
      <c r="J12" s="133"/>
      <c r="K12" s="13"/>
      <c r="L12" s="13"/>
      <c r="N12" s="3"/>
      <c r="P12" s="119"/>
      <c r="Q12" s="13"/>
      <c r="R12" s="13"/>
      <c r="S12" s="13"/>
      <c r="T12" s="13"/>
      <c r="U12" s="3"/>
      <c r="V12" s="13"/>
      <c r="W12" s="13"/>
      <c r="X12" s="13"/>
      <c r="Y12" s="13"/>
      <c r="Z12" s="3"/>
      <c r="AA12" s="13"/>
      <c r="AB12" s="13"/>
      <c r="AC12" s="13"/>
      <c r="AD12" s="13"/>
      <c r="AE12" s="3"/>
      <c r="AF12" s="13"/>
      <c r="AG12" s="13"/>
      <c r="AH12" s="13"/>
      <c r="AI12" s="13"/>
      <c r="AJ12" s="3"/>
      <c r="AK12" s="13"/>
      <c r="AL12" s="13"/>
      <c r="AM12" s="13"/>
      <c r="AN12" s="13"/>
      <c r="AO12" s="3"/>
      <c r="AP12" s="13"/>
      <c r="AQ12" s="13"/>
      <c r="AR12" s="13"/>
      <c r="AS12" s="13"/>
      <c r="AT12" s="3"/>
      <c r="AU12" s="13"/>
      <c r="AV12" s="13"/>
      <c r="AW12" s="13"/>
      <c r="AX12" s="13"/>
      <c r="AY12" s="3"/>
      <c r="AZ12" s="13"/>
      <c r="BA12" s="13"/>
      <c r="BB12" s="13"/>
      <c r="BC12" s="13"/>
      <c r="BD12" s="3"/>
      <c r="BE12" s="13"/>
      <c r="BF12" s="13"/>
      <c r="BG12" s="13"/>
      <c r="BH12" s="13"/>
      <c r="BI12" s="3"/>
      <c r="BJ12" s="13"/>
      <c r="BK12" s="13"/>
      <c r="BL12" s="13"/>
      <c r="BM12" s="13"/>
      <c r="BN12" s="3"/>
      <c r="BO12" s="13"/>
      <c r="BP12" s="13"/>
      <c r="BQ12" s="13"/>
      <c r="BR12" s="13"/>
      <c r="BS12" s="3"/>
    </row>
    <row r="13" spans="1:71" s="33" customFormat="1" x14ac:dyDescent="0.25">
      <c r="A13" s="31"/>
      <c r="B13" s="22" t="s">
        <v>264</v>
      </c>
      <c r="C13" s="19"/>
      <c r="D13" s="20"/>
      <c r="E13" s="3">
        <f>+E11</f>
        <v>61</v>
      </c>
      <c r="F13" s="3">
        <f>IF(B13="MAL",E13,IF(E13&gt;=11,E13+variables!$B$1,11))</f>
        <v>62</v>
      </c>
      <c r="G13" s="32">
        <f>$BS11/F11</f>
        <v>0.91935483870967738</v>
      </c>
      <c r="H13" s="119">
        <f>H11</f>
        <v>55</v>
      </c>
      <c r="I13" s="125">
        <f>H13+J13</f>
        <v>55</v>
      </c>
      <c r="J13" s="133"/>
      <c r="K13" s="13"/>
      <c r="L13" s="13"/>
      <c r="M13" s="38">
        <f>SUM(M11:M11)</f>
        <v>0</v>
      </c>
      <c r="N13" s="38">
        <f>SUM(N11:N11)</f>
        <v>0</v>
      </c>
      <c r="O13" s="38">
        <f>SUM(O11:O11)</f>
        <v>0</v>
      </c>
      <c r="P13" s="32">
        <f>P11/F13</f>
        <v>0.88709677419354838</v>
      </c>
      <c r="Q13" s="13">
        <f>Q11</f>
        <v>0</v>
      </c>
      <c r="R13" s="13">
        <f>M13+R11</f>
        <v>0</v>
      </c>
      <c r="S13" s="13">
        <f>N13+S11</f>
        <v>0</v>
      </c>
      <c r="T13" s="13">
        <f>O13+T11</f>
        <v>0</v>
      </c>
      <c r="U13" s="32">
        <f>U11/F13</f>
        <v>0.88709677419354838</v>
      </c>
      <c r="V13" s="13">
        <f>Q13+V11</f>
        <v>0</v>
      </c>
      <c r="W13" s="13">
        <f>R13+W11</f>
        <v>0</v>
      </c>
      <c r="X13" s="13">
        <f>S13+X11</f>
        <v>0</v>
      </c>
      <c r="Y13" s="13">
        <f>T13+Y11</f>
        <v>0</v>
      </c>
      <c r="Z13" s="32">
        <f>Z11/F13</f>
        <v>0.88709677419354838</v>
      </c>
      <c r="AA13" s="13">
        <f>V13+AA11</f>
        <v>0</v>
      </c>
      <c r="AB13" s="13">
        <f>W13+AB11</f>
        <v>1</v>
      </c>
      <c r="AC13" s="13">
        <f>X13+AC11</f>
        <v>0</v>
      </c>
      <c r="AD13" s="13">
        <f>Y13+AD11</f>
        <v>0</v>
      </c>
      <c r="AE13" s="32">
        <f>AE11/F13</f>
        <v>0.90322580645161288</v>
      </c>
      <c r="AF13" s="13">
        <f>AA13+AF11</f>
        <v>0</v>
      </c>
      <c r="AG13" s="13">
        <f>AB13+AG11</f>
        <v>1</v>
      </c>
      <c r="AH13" s="13">
        <f>AC13+AH11</f>
        <v>0</v>
      </c>
      <c r="AI13" s="13">
        <f>AD13+AI11</f>
        <v>0</v>
      </c>
      <c r="AJ13" s="32">
        <f>AJ11/F13</f>
        <v>0.90322580645161288</v>
      </c>
      <c r="AK13" s="13">
        <f>AF13+AK11</f>
        <v>0</v>
      </c>
      <c r="AL13" s="13">
        <f>AG13+AL11</f>
        <v>1</v>
      </c>
      <c r="AM13" s="13">
        <f>AH13+AM11</f>
        <v>1</v>
      </c>
      <c r="AN13" s="13">
        <f>AI13+AN11</f>
        <v>0</v>
      </c>
      <c r="AO13" s="32">
        <f>AO11/F13</f>
        <v>0.91935483870967738</v>
      </c>
      <c r="AP13" s="13">
        <f>AK13+AP11</f>
        <v>0</v>
      </c>
      <c r="AQ13" s="13">
        <f>AL13+AQ11</f>
        <v>1</v>
      </c>
      <c r="AR13" s="13">
        <f>AM13+AR11</f>
        <v>1</v>
      </c>
      <c r="AS13" s="13">
        <f>AN13+AS11</f>
        <v>0</v>
      </c>
      <c r="AT13" s="32">
        <f>AT11/F13</f>
        <v>0.91935483870967738</v>
      </c>
      <c r="AU13" s="13">
        <f>AP13+AU11</f>
        <v>0</v>
      </c>
      <c r="AV13" s="13">
        <f>AQ13+AV11</f>
        <v>1</v>
      </c>
      <c r="AW13" s="13">
        <f>AR13+AW11</f>
        <v>1</v>
      </c>
      <c r="AX13" s="13">
        <f>AS13+AX11</f>
        <v>0</v>
      </c>
      <c r="AY13" s="32">
        <f>AY11/F13</f>
        <v>0.91935483870967738</v>
      </c>
      <c r="AZ13" s="13">
        <f>AU13+AZ11</f>
        <v>0</v>
      </c>
      <c r="BA13" s="13">
        <f>AV13+BA11</f>
        <v>1</v>
      </c>
      <c r="BB13" s="13">
        <f>AW13+BB11</f>
        <v>1</v>
      </c>
      <c r="BC13" s="13">
        <f>AX13+BC11</f>
        <v>0</v>
      </c>
      <c r="BD13" s="32">
        <f>BD11/F13</f>
        <v>0.91935483870967738</v>
      </c>
      <c r="BE13" s="13">
        <f>AZ13+BE11</f>
        <v>0</v>
      </c>
      <c r="BF13" s="13">
        <f>BA13+BF11</f>
        <v>1</v>
      </c>
      <c r="BG13" s="13">
        <f>BB13+BG11</f>
        <v>1</v>
      </c>
      <c r="BH13" s="13">
        <f>BC13+BH11</f>
        <v>0</v>
      </c>
      <c r="BI13" s="32">
        <f>BI11/F13</f>
        <v>0.91935483870967738</v>
      </c>
      <c r="BJ13" s="13">
        <f>BE13+BJ11</f>
        <v>0</v>
      </c>
      <c r="BK13" s="13">
        <f>BF13+BK11</f>
        <v>1</v>
      </c>
      <c r="BL13" s="13">
        <f>BG13+BL11</f>
        <v>1</v>
      </c>
      <c r="BM13" s="13">
        <f>BH13+BM11</f>
        <v>0</v>
      </c>
      <c r="BN13" s="32">
        <f>BN11/F13</f>
        <v>0.91935483870967738</v>
      </c>
      <c r="BO13" s="13">
        <f>BJ13+BO11</f>
        <v>0</v>
      </c>
      <c r="BP13" s="13">
        <f>BK13+BP11</f>
        <v>1</v>
      </c>
      <c r="BQ13" s="13">
        <f>BL13+BQ11</f>
        <v>1</v>
      </c>
      <c r="BR13" s="13">
        <f>BM13+BR11</f>
        <v>0</v>
      </c>
      <c r="BS13" s="32">
        <f>BS11/F13</f>
        <v>0.91935483870967738</v>
      </c>
    </row>
    <row r="14" spans="1:71" s="33" customFormat="1" x14ac:dyDescent="0.25">
      <c r="A14" s="31"/>
      <c r="B14" s="22"/>
      <c r="C14" s="19"/>
      <c r="D14" s="20"/>
      <c r="E14" s="3"/>
      <c r="F14" s="3"/>
      <c r="G14" s="32"/>
      <c r="H14" s="119"/>
      <c r="I14" s="125"/>
      <c r="J14" s="133"/>
      <c r="K14" s="13"/>
      <c r="L14" s="13"/>
      <c r="M14" s="38"/>
      <c r="N14" s="38"/>
      <c r="O14" s="38"/>
      <c r="P14" s="119"/>
      <c r="Q14" s="13"/>
      <c r="R14" s="13"/>
      <c r="S14" s="13"/>
      <c r="T14" s="13"/>
      <c r="U14" s="3"/>
      <c r="V14" s="13"/>
      <c r="W14" s="13"/>
      <c r="X14" s="13"/>
      <c r="Y14" s="13"/>
      <c r="Z14" s="3"/>
      <c r="AA14" s="13"/>
      <c r="AB14" s="13"/>
      <c r="AC14" s="13"/>
      <c r="AD14" s="13"/>
      <c r="AE14" s="3"/>
      <c r="AF14" s="13"/>
      <c r="AG14" s="13"/>
      <c r="AH14" s="13"/>
      <c r="AI14" s="13"/>
      <c r="AJ14" s="3"/>
      <c r="AK14" s="13"/>
      <c r="AL14" s="13"/>
      <c r="AM14" s="13"/>
      <c r="AN14" s="13"/>
      <c r="AO14" s="3"/>
      <c r="AP14" s="13"/>
      <c r="AQ14" s="13"/>
      <c r="AR14" s="13"/>
      <c r="AS14" s="13"/>
      <c r="AT14" s="3"/>
      <c r="AU14" s="13"/>
      <c r="AV14" s="13"/>
      <c r="AW14" s="13"/>
      <c r="AX14" s="13"/>
      <c r="AY14" s="3"/>
      <c r="AZ14" s="13"/>
      <c r="BA14" s="13"/>
      <c r="BB14" s="13"/>
      <c r="BC14" s="13"/>
      <c r="BD14" s="3"/>
      <c r="BE14" s="13"/>
      <c r="BF14" s="13"/>
      <c r="BG14" s="13"/>
      <c r="BH14" s="13"/>
      <c r="BI14" s="3"/>
      <c r="BJ14" s="13"/>
      <c r="BK14" s="13"/>
      <c r="BL14" s="13"/>
      <c r="BM14" s="13"/>
      <c r="BN14" s="3"/>
      <c r="BO14" s="13"/>
      <c r="BP14" s="13"/>
      <c r="BQ14" s="13"/>
      <c r="BR14" s="13"/>
      <c r="BS14" s="3"/>
    </row>
    <row r="15" spans="1:71" s="33" customFormat="1" x14ac:dyDescent="0.25">
      <c r="A15" s="31"/>
      <c r="B15" s="75" t="s">
        <v>115</v>
      </c>
      <c r="C15" s="20">
        <v>3</v>
      </c>
      <c r="D15" s="20">
        <v>3819</v>
      </c>
      <c r="E15" s="22">
        <v>20</v>
      </c>
      <c r="F15" s="3">
        <f>IF(B15="MAL",E15,IF(E15&gt;=11,E15+variables!$B$1,11))</f>
        <v>21</v>
      </c>
      <c r="G15" s="32">
        <f>$BS15/F15</f>
        <v>0.80952380952380953</v>
      </c>
      <c r="H15" s="119">
        <v>17</v>
      </c>
      <c r="I15" s="125">
        <f t="shared" si="0"/>
        <v>17</v>
      </c>
      <c r="J15" s="133"/>
      <c r="K15" s="13">
        <v>2019</v>
      </c>
      <c r="L15" s="13">
        <v>2019</v>
      </c>
      <c r="M15" s="38"/>
      <c r="N15" s="38"/>
      <c r="O15" s="38"/>
      <c r="P15" s="119">
        <f>SUM(M15:O15)+H15</f>
        <v>17</v>
      </c>
      <c r="Q15" s="42"/>
      <c r="R15" s="13"/>
      <c r="S15" s="13"/>
      <c r="T15" s="13"/>
      <c r="U15" s="3">
        <f>SUM(P15:T15)</f>
        <v>17</v>
      </c>
      <c r="V15" s="13"/>
      <c r="W15" s="13"/>
      <c r="X15" s="13"/>
      <c r="Y15" s="13"/>
      <c r="Z15" s="3">
        <f>SUM(U15:Y15)</f>
        <v>17</v>
      </c>
      <c r="AA15" s="13"/>
      <c r="AB15" s="13"/>
      <c r="AC15" s="13"/>
      <c r="AD15" s="13"/>
      <c r="AE15" s="3">
        <f>SUM(Z15:AD15)</f>
        <v>17</v>
      </c>
      <c r="AF15" s="13"/>
      <c r="AG15" s="13"/>
      <c r="AH15" s="13"/>
      <c r="AI15" s="13"/>
      <c r="AJ15" s="3">
        <f>SUM(AE15:AI15)</f>
        <v>17</v>
      </c>
      <c r="AK15" s="13"/>
      <c r="AL15" s="13"/>
      <c r="AM15" s="13"/>
      <c r="AN15" s="13"/>
      <c r="AO15" s="3">
        <f>SUM(AJ15:AN15)</f>
        <v>17</v>
      </c>
      <c r="AP15" s="13"/>
      <c r="AQ15" s="13"/>
      <c r="AR15" s="13"/>
      <c r="AS15" s="13"/>
      <c r="AT15" s="3">
        <f>SUM(AO15:AS15)</f>
        <v>17</v>
      </c>
      <c r="AU15" s="13"/>
      <c r="AV15" s="13"/>
      <c r="AW15" s="13"/>
      <c r="AX15" s="13"/>
      <c r="AY15" s="3">
        <f>SUM(AT15:AX15)</f>
        <v>17</v>
      </c>
      <c r="AZ15" s="13"/>
      <c r="BA15" s="13"/>
      <c r="BB15" s="13"/>
      <c r="BC15" s="13"/>
      <c r="BD15" s="3">
        <f>SUM(AY15:BC15)</f>
        <v>17</v>
      </c>
      <c r="BE15" s="13"/>
      <c r="BF15" s="13"/>
      <c r="BG15" s="13"/>
      <c r="BH15" s="13"/>
      <c r="BI15" s="3">
        <f>SUM(BD15:BH15)</f>
        <v>17</v>
      </c>
      <c r="BJ15" s="13"/>
      <c r="BK15" s="13"/>
      <c r="BL15" s="13"/>
      <c r="BM15" s="13"/>
      <c r="BN15" s="3">
        <f>SUM(BI15:BM15)</f>
        <v>17</v>
      </c>
      <c r="BO15" s="13"/>
      <c r="BP15" s="13"/>
      <c r="BQ15" s="13"/>
      <c r="BR15" s="13"/>
      <c r="BS15" s="3">
        <f>SUM(BN15:BR15)</f>
        <v>17</v>
      </c>
    </row>
    <row r="16" spans="1:71" s="33" customFormat="1" x14ac:dyDescent="0.25">
      <c r="A16" s="31"/>
      <c r="B16" s="75"/>
      <c r="C16" s="20"/>
      <c r="D16" s="20"/>
      <c r="E16" s="22"/>
      <c r="F16" s="3"/>
      <c r="G16" s="32"/>
      <c r="H16" s="119"/>
      <c r="I16" s="125"/>
      <c r="J16" s="133"/>
      <c r="K16" s="65"/>
      <c r="L16" s="88"/>
      <c r="M16" s="38"/>
      <c r="N16" s="38"/>
      <c r="O16" s="38"/>
      <c r="P16" s="119"/>
      <c r="Q16" s="42"/>
      <c r="R16" s="13"/>
      <c r="S16" s="13"/>
      <c r="T16" s="13"/>
      <c r="U16" s="3"/>
      <c r="V16" s="13"/>
      <c r="W16" s="13"/>
      <c r="X16" s="13"/>
      <c r="Y16" s="13"/>
      <c r="Z16" s="3"/>
      <c r="AA16" s="13"/>
      <c r="AB16" s="13"/>
      <c r="AC16" s="13"/>
      <c r="AD16" s="13"/>
      <c r="AE16" s="3"/>
      <c r="AF16" s="13"/>
      <c r="AG16" s="13"/>
      <c r="AH16" s="13"/>
      <c r="AI16" s="13"/>
      <c r="AJ16" s="3"/>
      <c r="AK16" s="13"/>
      <c r="AL16" s="13"/>
      <c r="AM16" s="13"/>
      <c r="AN16" s="13"/>
      <c r="AO16" s="3"/>
      <c r="AP16" s="13"/>
      <c r="AQ16" s="13"/>
      <c r="AR16" s="13"/>
      <c r="AS16" s="13"/>
      <c r="AT16" s="3"/>
      <c r="AU16" s="13"/>
      <c r="AV16" s="13"/>
      <c r="AW16" s="13"/>
      <c r="AX16" s="13"/>
      <c r="AY16" s="3"/>
      <c r="AZ16" s="13"/>
      <c r="BA16" s="13"/>
      <c r="BB16" s="13"/>
      <c r="BC16" s="13"/>
      <c r="BD16" s="3"/>
      <c r="BE16" s="13"/>
      <c r="BF16" s="13"/>
      <c r="BG16" s="13"/>
      <c r="BH16" s="13"/>
      <c r="BI16" s="3"/>
      <c r="BJ16" s="13"/>
      <c r="BK16" s="13"/>
      <c r="BL16" s="13"/>
      <c r="BM16" s="13"/>
      <c r="BN16" s="3"/>
      <c r="BO16" s="13"/>
      <c r="BP16" s="13"/>
      <c r="BQ16" s="13"/>
      <c r="BR16" s="13"/>
      <c r="BS16" s="3"/>
    </row>
    <row r="17" spans="1:71" s="33" customFormat="1" x14ac:dyDescent="0.25">
      <c r="A17" s="31"/>
      <c r="B17" s="75" t="s">
        <v>264</v>
      </c>
      <c r="C17" s="20"/>
      <c r="D17" s="20"/>
      <c r="E17" s="22">
        <f>+E15</f>
        <v>20</v>
      </c>
      <c r="F17" s="3">
        <f>IF(B17="MAL",E17,IF(E17&gt;=11,E17+variables!$B$1,11))</f>
        <v>21</v>
      </c>
      <c r="G17" s="32">
        <f>$BS15/F15</f>
        <v>0.80952380952380953</v>
      </c>
      <c r="H17" s="119">
        <f>H15</f>
        <v>17</v>
      </c>
      <c r="I17" s="125">
        <f t="shared" si="0"/>
        <v>17</v>
      </c>
      <c r="J17" s="133"/>
      <c r="K17" s="65"/>
      <c r="L17" s="88"/>
      <c r="M17" s="38">
        <f>SUM(M15:M15)</f>
        <v>0</v>
      </c>
      <c r="N17" s="38">
        <f>SUM(N15:N15)</f>
        <v>0</v>
      </c>
      <c r="O17" s="38">
        <f>SUM(O15:O15)</f>
        <v>0</v>
      </c>
      <c r="P17" s="32">
        <f>P15/F17</f>
        <v>0.80952380952380953</v>
      </c>
      <c r="Q17" s="13">
        <f>Q15</f>
        <v>0</v>
      </c>
      <c r="R17" s="13">
        <f>M17+R15</f>
        <v>0</v>
      </c>
      <c r="S17" s="13">
        <f>N17+S15</f>
        <v>0</v>
      </c>
      <c r="T17" s="13">
        <f>O17+T15</f>
        <v>0</v>
      </c>
      <c r="U17" s="32">
        <f>U15/F17</f>
        <v>0.80952380952380953</v>
      </c>
      <c r="V17" s="13">
        <f>Q17+V15</f>
        <v>0</v>
      </c>
      <c r="W17" s="13">
        <f>R17+W15</f>
        <v>0</v>
      </c>
      <c r="X17" s="13">
        <f>S17+X15</f>
        <v>0</v>
      </c>
      <c r="Y17" s="13">
        <f>T17+Y15</f>
        <v>0</v>
      </c>
      <c r="Z17" s="32">
        <f>Z15/F17</f>
        <v>0.80952380952380953</v>
      </c>
      <c r="AA17" s="13">
        <f>V17+AA15</f>
        <v>0</v>
      </c>
      <c r="AB17" s="13">
        <f>W17+AB15</f>
        <v>0</v>
      </c>
      <c r="AC17" s="13">
        <f>X17+AC15</f>
        <v>0</v>
      </c>
      <c r="AD17" s="13">
        <f>Y17+AD15</f>
        <v>0</v>
      </c>
      <c r="AE17" s="32">
        <f>AE15/F17</f>
        <v>0.80952380952380953</v>
      </c>
      <c r="AF17" s="13">
        <f>AA17+AF15</f>
        <v>0</v>
      </c>
      <c r="AG17" s="13">
        <f>AB17+AG15</f>
        <v>0</v>
      </c>
      <c r="AH17" s="13">
        <f>AC17+AH15</f>
        <v>0</v>
      </c>
      <c r="AI17" s="13">
        <f>AD17+AI15</f>
        <v>0</v>
      </c>
      <c r="AJ17" s="32">
        <f>AJ15/F17</f>
        <v>0.80952380952380953</v>
      </c>
      <c r="AK17" s="13">
        <f>AF17+AK15</f>
        <v>0</v>
      </c>
      <c r="AL17" s="13">
        <f>AG17+AL15</f>
        <v>0</v>
      </c>
      <c r="AM17" s="13">
        <f>AH17+AM15</f>
        <v>0</v>
      </c>
      <c r="AN17" s="13">
        <f>AI17+AN15</f>
        <v>0</v>
      </c>
      <c r="AO17" s="32">
        <f>AO15/F17</f>
        <v>0.80952380952380953</v>
      </c>
      <c r="AP17" s="13">
        <f>AK17+AP15</f>
        <v>0</v>
      </c>
      <c r="AQ17" s="13">
        <f>AL17+AQ15</f>
        <v>0</v>
      </c>
      <c r="AR17" s="13">
        <f>AM17+AR15</f>
        <v>0</v>
      </c>
      <c r="AS17" s="13">
        <f>AN17+AS15</f>
        <v>0</v>
      </c>
      <c r="AT17" s="32">
        <f>AT15/F17</f>
        <v>0.80952380952380953</v>
      </c>
      <c r="AU17" s="13">
        <f>AP17+AU15</f>
        <v>0</v>
      </c>
      <c r="AV17" s="13">
        <f>AQ17+AV15</f>
        <v>0</v>
      </c>
      <c r="AW17" s="13">
        <f>AR17+AW15</f>
        <v>0</v>
      </c>
      <c r="AX17" s="13">
        <f>AS17+AX15</f>
        <v>0</v>
      </c>
      <c r="AY17" s="32">
        <f>AY15/F17</f>
        <v>0.80952380952380953</v>
      </c>
      <c r="AZ17" s="13">
        <f>AU17+AZ15</f>
        <v>0</v>
      </c>
      <c r="BA17" s="13">
        <f>AV17+BA15</f>
        <v>0</v>
      </c>
      <c r="BB17" s="13">
        <f>AW17+BB15</f>
        <v>0</v>
      </c>
      <c r="BC17" s="13">
        <f>AX17+BC15</f>
        <v>0</v>
      </c>
      <c r="BD17" s="32">
        <f>BD15/F17</f>
        <v>0.80952380952380953</v>
      </c>
      <c r="BE17" s="13">
        <f>AZ17+BE15</f>
        <v>0</v>
      </c>
      <c r="BF17" s="13">
        <f>BA17+BF15</f>
        <v>0</v>
      </c>
      <c r="BG17" s="13">
        <f>BB17+BG15</f>
        <v>0</v>
      </c>
      <c r="BH17" s="13">
        <f>BC17+BH15</f>
        <v>0</v>
      </c>
      <c r="BI17" s="32">
        <f>BI15/F17</f>
        <v>0.80952380952380953</v>
      </c>
      <c r="BJ17" s="13">
        <f>BE17+BJ15</f>
        <v>0</v>
      </c>
      <c r="BK17" s="13">
        <f>BF17+BK15</f>
        <v>0</v>
      </c>
      <c r="BL17" s="13">
        <f>BG17+BL15</f>
        <v>0</v>
      </c>
      <c r="BM17" s="13">
        <f>BH17+BM15</f>
        <v>0</v>
      </c>
      <c r="BN17" s="32">
        <f>BN15/F17</f>
        <v>0.80952380952380953</v>
      </c>
      <c r="BO17" s="13">
        <f>BJ17+BO15</f>
        <v>0</v>
      </c>
      <c r="BP17" s="13">
        <f>BK17+BP15</f>
        <v>0</v>
      </c>
      <c r="BQ17" s="13">
        <f>BL17+BQ15</f>
        <v>0</v>
      </c>
      <c r="BR17" s="13">
        <f>BM17+BR15</f>
        <v>0</v>
      </c>
      <c r="BS17" s="32">
        <f>BS15/F17</f>
        <v>0.80952380952380953</v>
      </c>
    </row>
    <row r="18" spans="1:71" s="33" customFormat="1" x14ac:dyDescent="0.25">
      <c r="A18" s="31"/>
      <c r="B18" s="75"/>
      <c r="C18" s="20"/>
      <c r="D18" s="20"/>
      <c r="E18" s="22"/>
      <c r="F18" s="3"/>
      <c r="G18" s="32"/>
      <c r="H18" s="119"/>
      <c r="I18" s="125"/>
      <c r="J18" s="133"/>
      <c r="K18" s="65"/>
      <c r="L18" s="88"/>
      <c r="M18" s="38"/>
      <c r="N18" s="38"/>
      <c r="O18" s="38"/>
      <c r="P18" s="119"/>
      <c r="Q18" s="42"/>
      <c r="R18" s="13"/>
      <c r="S18" s="13"/>
      <c r="T18" s="13"/>
      <c r="U18" s="3"/>
      <c r="V18" s="13"/>
      <c r="W18" s="13"/>
      <c r="X18" s="13"/>
      <c r="Y18" s="13"/>
      <c r="Z18" s="3"/>
      <c r="AA18" s="13"/>
      <c r="AB18" s="13"/>
      <c r="AC18" s="13"/>
      <c r="AD18" s="13"/>
      <c r="AE18" s="3"/>
      <c r="AF18" s="13"/>
      <c r="AG18" s="13"/>
      <c r="AH18" s="13"/>
      <c r="AI18" s="13"/>
      <c r="AJ18" s="3"/>
      <c r="AK18" s="13"/>
      <c r="AL18" s="13"/>
      <c r="AM18" s="13"/>
      <c r="AN18" s="13"/>
      <c r="AO18" s="3"/>
      <c r="AP18" s="13"/>
      <c r="AQ18" s="13"/>
      <c r="AR18" s="13"/>
      <c r="AS18" s="13"/>
      <c r="AT18" s="3"/>
      <c r="AU18" s="13"/>
      <c r="AV18" s="13"/>
      <c r="AW18" s="13"/>
      <c r="AX18" s="13"/>
      <c r="AY18" s="3"/>
      <c r="AZ18" s="13"/>
      <c r="BA18" s="13"/>
      <c r="BB18" s="13"/>
      <c r="BC18" s="13"/>
      <c r="BD18" s="3"/>
      <c r="BE18" s="13"/>
      <c r="BF18" s="13"/>
      <c r="BG18" s="13"/>
      <c r="BH18" s="13"/>
      <c r="BI18" s="3"/>
      <c r="BJ18" s="13"/>
      <c r="BK18" s="13"/>
      <c r="BL18" s="13"/>
      <c r="BM18" s="13"/>
      <c r="BN18" s="3"/>
      <c r="BO18" s="13"/>
      <c r="BP18" s="13"/>
      <c r="BQ18" s="13"/>
      <c r="BR18" s="13"/>
      <c r="BS18" s="3"/>
    </row>
    <row r="19" spans="1:71" s="33" customFormat="1" x14ac:dyDescent="0.25">
      <c r="A19" s="31"/>
      <c r="B19" s="22" t="s">
        <v>35</v>
      </c>
      <c r="C19" s="19">
        <v>5</v>
      </c>
      <c r="D19" s="20">
        <v>10054</v>
      </c>
      <c r="E19" s="3">
        <v>20</v>
      </c>
      <c r="F19" s="3">
        <f>IF(B19="MAL",E19,IF(E19&gt;=11,E19+variables!$B$1,11))</f>
        <v>21</v>
      </c>
      <c r="G19" s="32">
        <f>$BS19/F19</f>
        <v>0.42857142857142855</v>
      </c>
      <c r="H19" s="119">
        <v>9</v>
      </c>
      <c r="I19" s="125">
        <f t="shared" si="0"/>
        <v>9</v>
      </c>
      <c r="J19" s="133"/>
      <c r="K19" s="13">
        <v>2017</v>
      </c>
      <c r="L19" s="13">
        <v>2019</v>
      </c>
      <c r="M19" s="13"/>
      <c r="N19" s="13"/>
      <c r="O19" s="13"/>
      <c r="P19" s="119">
        <f>SUM(M19:O19)+H19</f>
        <v>9</v>
      </c>
      <c r="Q19" s="13"/>
      <c r="R19" s="13"/>
      <c r="S19" s="13"/>
      <c r="T19" s="13"/>
      <c r="U19" s="3">
        <f>SUM(P19:T19)</f>
        <v>9</v>
      </c>
      <c r="V19" s="13"/>
      <c r="W19" s="13"/>
      <c r="X19" s="13"/>
      <c r="Y19" s="13"/>
      <c r="Z19" s="3">
        <f>SUM(U19:Y19)</f>
        <v>9</v>
      </c>
      <c r="AA19" s="13"/>
      <c r="AB19" s="13"/>
      <c r="AC19" s="13"/>
      <c r="AD19" s="13"/>
      <c r="AE19" s="3">
        <f>SUM(Z19:AD19)</f>
        <v>9</v>
      </c>
      <c r="AF19" s="13"/>
      <c r="AG19" s="13"/>
      <c r="AH19" s="13"/>
      <c r="AI19" s="13"/>
      <c r="AJ19" s="3">
        <f>SUM(AE19:AI19)</f>
        <v>9</v>
      </c>
      <c r="AK19" s="13"/>
      <c r="AL19" s="13"/>
      <c r="AM19" s="13"/>
      <c r="AN19" s="13"/>
      <c r="AO19" s="3">
        <f>SUM(AJ19:AN19)</f>
        <v>9</v>
      </c>
      <c r="AP19" s="13"/>
      <c r="AQ19" s="13"/>
      <c r="AR19" s="13"/>
      <c r="AS19" s="13"/>
      <c r="AT19" s="3">
        <f>SUM(AO19:AS19)</f>
        <v>9</v>
      </c>
      <c r="AU19" s="13"/>
      <c r="AV19" s="13"/>
      <c r="AW19" s="13"/>
      <c r="AX19" s="13"/>
      <c r="AY19" s="3">
        <f>SUM(AT19:AX19)</f>
        <v>9</v>
      </c>
      <c r="AZ19" s="13"/>
      <c r="BA19" s="13"/>
      <c r="BB19" s="13"/>
      <c r="BC19" s="13"/>
      <c r="BD19" s="3">
        <f>SUM(AY19:BC19)</f>
        <v>9</v>
      </c>
      <c r="BE19" s="13"/>
      <c r="BF19" s="13"/>
      <c r="BG19" s="13"/>
      <c r="BH19" s="13"/>
      <c r="BI19" s="3">
        <f>SUM(BD19:BH19)</f>
        <v>9</v>
      </c>
      <c r="BJ19" s="13"/>
      <c r="BK19" s="13"/>
      <c r="BL19" s="13"/>
      <c r="BM19" s="13"/>
      <c r="BN19" s="3">
        <f>SUM(BI19:BM19)</f>
        <v>9</v>
      </c>
      <c r="BO19" s="13"/>
      <c r="BP19" s="13"/>
      <c r="BQ19" s="13"/>
      <c r="BR19" s="13"/>
      <c r="BS19" s="3">
        <f>SUM(BN19:BR19)</f>
        <v>9</v>
      </c>
    </row>
    <row r="20" spans="1:71" s="33" customFormat="1" x14ac:dyDescent="0.25">
      <c r="A20" s="3"/>
      <c r="B20" s="3"/>
      <c r="C20" s="3"/>
      <c r="D20" s="3"/>
      <c r="E20" s="3"/>
      <c r="F20" s="3"/>
      <c r="G20" s="3"/>
      <c r="H20" s="119"/>
      <c r="I20" s="125"/>
      <c r="J20" s="119"/>
      <c r="K20" s="3"/>
      <c r="L20" s="3"/>
      <c r="M20" s="119"/>
      <c r="N20" s="119"/>
      <c r="O20" s="119"/>
      <c r="P20" s="119"/>
      <c r="Q20" s="13"/>
      <c r="R20" s="13"/>
      <c r="S20" s="13"/>
      <c r="T20" s="13"/>
      <c r="U20" s="119">
        <f>SUM(U10:U19)</f>
        <v>82.696620583717362</v>
      </c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</row>
    <row r="21" spans="1:71" s="33" customFormat="1" x14ac:dyDescent="0.25">
      <c r="A21" s="3"/>
      <c r="B21" s="3" t="s">
        <v>264</v>
      </c>
      <c r="C21" s="3">
        <f>COUNT(C9:C19)</f>
        <v>3</v>
      </c>
      <c r="D21" s="3"/>
      <c r="E21" s="3">
        <f>+E19</f>
        <v>20</v>
      </c>
      <c r="F21" s="3">
        <f>IF(B21="MAL",E21,IF(E21&gt;=11,E21+variables!$B$1,11))</f>
        <v>21</v>
      </c>
      <c r="G21" s="32">
        <f>$BS19/F19</f>
        <v>0.42857142857142855</v>
      </c>
      <c r="H21" s="119">
        <f>H19</f>
        <v>9</v>
      </c>
      <c r="I21" s="125">
        <f t="shared" si="0"/>
        <v>9</v>
      </c>
      <c r="J21" s="119"/>
      <c r="K21" s="3"/>
      <c r="L21" s="3"/>
      <c r="M21" s="38">
        <f>SUM(M19:M19)</f>
        <v>0</v>
      </c>
      <c r="N21" s="38">
        <f>SUM(N19:N19)</f>
        <v>0</v>
      </c>
      <c r="O21" s="38">
        <f>SUM(O19:O19)</f>
        <v>0</v>
      </c>
      <c r="P21" s="32">
        <f>P19/F21</f>
        <v>0.42857142857142855</v>
      </c>
      <c r="Q21" s="13">
        <f>Q19</f>
        <v>0</v>
      </c>
      <c r="R21" s="13">
        <f>M21+R19</f>
        <v>0</v>
      </c>
      <c r="S21" s="13">
        <f>N21+S19</f>
        <v>0</v>
      </c>
      <c r="T21" s="13">
        <f>O21+T19</f>
        <v>0</v>
      </c>
      <c r="U21" s="32">
        <f>U19/F21</f>
        <v>0.42857142857142855</v>
      </c>
      <c r="V21" s="13">
        <f>Q21+V19</f>
        <v>0</v>
      </c>
      <c r="W21" s="13">
        <f>R21+W19</f>
        <v>0</v>
      </c>
      <c r="X21" s="13">
        <f>S21+X19</f>
        <v>0</v>
      </c>
      <c r="Y21" s="13">
        <f>T21+Y19</f>
        <v>0</v>
      </c>
      <c r="Z21" s="32">
        <f>Z19/F21</f>
        <v>0.42857142857142855</v>
      </c>
      <c r="AA21" s="13">
        <f>V21+AA19</f>
        <v>0</v>
      </c>
      <c r="AB21" s="13">
        <f>W21+AB19</f>
        <v>0</v>
      </c>
      <c r="AC21" s="13">
        <f>X21+AC19</f>
        <v>0</v>
      </c>
      <c r="AD21" s="13">
        <f>Y21+AD19</f>
        <v>0</v>
      </c>
      <c r="AE21" s="32">
        <f>AE19/F21</f>
        <v>0.42857142857142855</v>
      </c>
      <c r="AF21" s="13">
        <f>AA21+AF19</f>
        <v>0</v>
      </c>
      <c r="AG21" s="13">
        <f>AB21+AG19</f>
        <v>0</v>
      </c>
      <c r="AH21" s="13">
        <f>AC21+AH19</f>
        <v>0</v>
      </c>
      <c r="AI21" s="13">
        <f>AD21+AI19</f>
        <v>0</v>
      </c>
      <c r="AJ21" s="32">
        <f>AJ19/F21</f>
        <v>0.42857142857142855</v>
      </c>
      <c r="AK21" s="13">
        <f>AF21+AK19</f>
        <v>0</v>
      </c>
      <c r="AL21" s="13">
        <f>AG21+AL19</f>
        <v>0</v>
      </c>
      <c r="AM21" s="13">
        <f>AH21+AM19</f>
        <v>0</v>
      </c>
      <c r="AN21" s="13">
        <f>AI21+AN19</f>
        <v>0</v>
      </c>
      <c r="AO21" s="32">
        <f>AO19/F21</f>
        <v>0.42857142857142855</v>
      </c>
      <c r="AP21" s="13">
        <f>AK21+AP19</f>
        <v>0</v>
      </c>
      <c r="AQ21" s="13">
        <f>AL21+AQ19</f>
        <v>0</v>
      </c>
      <c r="AR21" s="13">
        <f>AM21+AR19</f>
        <v>0</v>
      </c>
      <c r="AS21" s="13">
        <f>AN21+AS19</f>
        <v>0</v>
      </c>
      <c r="AT21" s="32">
        <f>AT19/F21</f>
        <v>0.42857142857142855</v>
      </c>
      <c r="AU21" s="13">
        <f>AP21+AU19</f>
        <v>0</v>
      </c>
      <c r="AV21" s="13">
        <f>AQ21+AV19</f>
        <v>0</v>
      </c>
      <c r="AW21" s="13">
        <f>AR21+AW19</f>
        <v>0</v>
      </c>
      <c r="AX21" s="13">
        <f>AS21+AX19</f>
        <v>0</v>
      </c>
      <c r="AY21" s="32">
        <f>AY19/F21</f>
        <v>0.42857142857142855</v>
      </c>
      <c r="AZ21" s="13">
        <f>AU21+AZ19</f>
        <v>0</v>
      </c>
      <c r="BA21" s="13">
        <f>AV21+BA19</f>
        <v>0</v>
      </c>
      <c r="BB21" s="13">
        <f>AW21+BB19</f>
        <v>0</v>
      </c>
      <c r="BC21" s="13">
        <f>AX21+BC19</f>
        <v>0</v>
      </c>
      <c r="BD21" s="32">
        <f>BD19/F21</f>
        <v>0.42857142857142855</v>
      </c>
      <c r="BE21" s="13">
        <f>AZ21+BE19</f>
        <v>0</v>
      </c>
      <c r="BF21" s="13">
        <f>BA21+BF19</f>
        <v>0</v>
      </c>
      <c r="BG21" s="13">
        <f>BB21+BG19</f>
        <v>0</v>
      </c>
      <c r="BH21" s="13">
        <f>BC21+BH19</f>
        <v>0</v>
      </c>
      <c r="BI21" s="32">
        <f>BI19/F21</f>
        <v>0.42857142857142855</v>
      </c>
      <c r="BJ21" s="13">
        <f>BE21+BJ19</f>
        <v>0</v>
      </c>
      <c r="BK21" s="13">
        <f>BF21+BK19</f>
        <v>0</v>
      </c>
      <c r="BL21" s="13">
        <f>BG21+BL19</f>
        <v>0</v>
      </c>
      <c r="BM21" s="13">
        <f>BH21+BM19</f>
        <v>0</v>
      </c>
      <c r="BN21" s="32">
        <f>BN19/F21</f>
        <v>0.42857142857142855</v>
      </c>
      <c r="BO21" s="13">
        <f>BJ21+BO19</f>
        <v>0</v>
      </c>
      <c r="BP21" s="13">
        <f>BK21+BP19</f>
        <v>0</v>
      </c>
      <c r="BQ21" s="13">
        <f>BL21+BQ19</f>
        <v>0</v>
      </c>
      <c r="BR21" s="13">
        <f>BM21+BR19</f>
        <v>0</v>
      </c>
      <c r="BS21" s="32">
        <f>BS19/F21</f>
        <v>0.42857142857142855</v>
      </c>
    </row>
    <row r="22" spans="1:71" s="30" customFormat="1" x14ac:dyDescent="0.25">
      <c r="H22" s="129"/>
      <c r="I22" s="125"/>
      <c r="J22" s="129"/>
    </row>
    <row r="23" spans="1:71" s="33" customFormat="1" x14ac:dyDescent="0.25">
      <c r="A23" s="31" t="s">
        <v>36</v>
      </c>
      <c r="B23" s="3" t="s">
        <v>124</v>
      </c>
      <c r="C23" s="3"/>
      <c r="D23" s="3"/>
      <c r="E23" s="25"/>
      <c r="F23" s="3">
        <f>IF(B23="MAL",E23,IF(E23&gt;=11,E23+variables!$B$1,11))</f>
        <v>0</v>
      </c>
      <c r="G23" s="32" t="e">
        <f>BS23/F23</f>
        <v>#DIV/0!</v>
      </c>
      <c r="H23" s="119"/>
      <c r="I23" s="125">
        <f t="shared" si="0"/>
        <v>0</v>
      </c>
      <c r="J23" s="133"/>
      <c r="K23" s="74"/>
      <c r="L23" s="13"/>
      <c r="M23" s="13"/>
      <c r="N23" s="13"/>
      <c r="O23" s="13"/>
      <c r="P23" s="119">
        <f>+H23</f>
        <v>0</v>
      </c>
      <c r="Q23" s="13"/>
      <c r="R23" s="13"/>
      <c r="S23" s="13"/>
      <c r="T23" s="13"/>
      <c r="U23" s="3">
        <f>SUM(P23:T23)</f>
        <v>0</v>
      </c>
      <c r="V23" s="13"/>
      <c r="W23" s="13"/>
      <c r="X23" s="13"/>
      <c r="Y23" s="13"/>
      <c r="Z23" s="3">
        <f>SUM(U23:Y23)</f>
        <v>0</v>
      </c>
      <c r="AA23" s="13"/>
      <c r="AB23" s="13"/>
      <c r="AC23" s="13"/>
      <c r="AD23" s="13"/>
      <c r="AE23" s="3">
        <f>SUM(Z23:AD23)</f>
        <v>0</v>
      </c>
      <c r="AF23" s="13"/>
      <c r="AG23" s="13"/>
      <c r="AH23" s="13"/>
      <c r="AI23" s="13"/>
      <c r="AJ23" s="3">
        <f>SUM(AE23:AI23)</f>
        <v>0</v>
      </c>
      <c r="AK23" s="13"/>
      <c r="AL23" s="13"/>
      <c r="AM23" s="13"/>
      <c r="AN23" s="13"/>
      <c r="AO23" s="3">
        <f>SUM(AJ23:AN23)</f>
        <v>0</v>
      </c>
      <c r="AP23" s="13"/>
      <c r="AQ23" s="13"/>
      <c r="AR23" s="13"/>
      <c r="AS23" s="13"/>
      <c r="AT23" s="3">
        <f>SUM(AO23:AS23)</f>
        <v>0</v>
      </c>
      <c r="AU23" s="13"/>
      <c r="AV23" s="13"/>
      <c r="AW23" s="13"/>
      <c r="AX23" s="13"/>
      <c r="AY23" s="3">
        <f>SUM(AT23:AX23)</f>
        <v>0</v>
      </c>
      <c r="AZ23" s="13"/>
      <c r="BA23" s="13"/>
      <c r="BB23" s="13"/>
      <c r="BC23" s="13"/>
      <c r="BD23" s="3">
        <f>SUM(AY23:BC23)</f>
        <v>0</v>
      </c>
      <c r="BE23" s="13"/>
      <c r="BF23" s="13"/>
      <c r="BG23" s="13"/>
      <c r="BH23" s="13"/>
      <c r="BI23" s="3">
        <f>SUM(BD23:BH23)</f>
        <v>0</v>
      </c>
      <c r="BJ23" s="13"/>
      <c r="BK23" s="13"/>
      <c r="BL23" s="13"/>
      <c r="BM23" s="13"/>
      <c r="BN23" s="3">
        <f>SUM(BI23:BM23)</f>
        <v>0</v>
      </c>
      <c r="BO23" s="13"/>
      <c r="BP23" s="13"/>
      <c r="BQ23" s="13"/>
      <c r="BR23" s="13"/>
      <c r="BS23" s="3">
        <f>SUM(BN23:BR23)</f>
        <v>0</v>
      </c>
    </row>
    <row r="24" spans="1:71" s="33" customFormat="1" x14ac:dyDescent="0.25">
      <c r="A24" s="31"/>
      <c r="B24" s="26" t="s">
        <v>206</v>
      </c>
      <c r="C24" s="19">
        <v>1</v>
      </c>
      <c r="D24" s="19">
        <v>5791</v>
      </c>
      <c r="E24" s="25">
        <v>55</v>
      </c>
      <c r="F24" s="3">
        <f>IF(B24="MAL",E24,IF(E24&gt;=11,E24+variables!$B$1,11))</f>
        <v>56</v>
      </c>
      <c r="G24" s="32">
        <f>$BS24/F24</f>
        <v>0.7321428571428571</v>
      </c>
      <c r="H24" s="119">
        <v>11</v>
      </c>
      <c r="I24" s="125">
        <f t="shared" si="0"/>
        <v>12</v>
      </c>
      <c r="J24" s="133">
        <v>1</v>
      </c>
      <c r="K24" s="13">
        <v>2019</v>
      </c>
      <c r="L24" s="13">
        <v>2019</v>
      </c>
      <c r="M24" s="13">
        <v>2</v>
      </c>
      <c r="N24" s="13">
        <v>17</v>
      </c>
      <c r="O24" s="13">
        <v>1</v>
      </c>
      <c r="P24" s="119">
        <f>SUM(M24:O24)+H24</f>
        <v>31</v>
      </c>
      <c r="Q24" s="13"/>
      <c r="R24" s="13"/>
      <c r="S24" s="13"/>
      <c r="T24" s="13"/>
      <c r="U24" s="3">
        <f>SUM(P24:T24)</f>
        <v>31</v>
      </c>
      <c r="V24" s="13"/>
      <c r="W24" s="13"/>
      <c r="X24" s="13"/>
      <c r="Y24" s="13"/>
      <c r="Z24" s="3">
        <f>SUM(U24:Y24)</f>
        <v>31</v>
      </c>
      <c r="AA24" s="13"/>
      <c r="AB24" s="13">
        <v>1</v>
      </c>
      <c r="AC24" s="13">
        <v>1</v>
      </c>
      <c r="AD24" s="13"/>
      <c r="AE24" s="3">
        <f>SUM(Z24:AD24)</f>
        <v>33</v>
      </c>
      <c r="AF24" s="13"/>
      <c r="AG24" s="13">
        <v>1</v>
      </c>
      <c r="AH24" s="13"/>
      <c r="AI24" s="13"/>
      <c r="AJ24" s="3">
        <f>SUM(AE24:AI24)</f>
        <v>34</v>
      </c>
      <c r="AK24" s="13"/>
      <c r="AL24" s="13"/>
      <c r="AM24" s="13"/>
      <c r="AN24" s="13"/>
      <c r="AO24" s="3">
        <f>SUM(AJ24:AN24)</f>
        <v>34</v>
      </c>
      <c r="AP24" s="13"/>
      <c r="AQ24" s="13">
        <v>1</v>
      </c>
      <c r="AR24" s="13">
        <v>2</v>
      </c>
      <c r="AS24" s="13"/>
      <c r="AT24" s="3">
        <f>SUM(AO24:AS24)</f>
        <v>37</v>
      </c>
      <c r="AU24" s="13"/>
      <c r="AV24" s="13"/>
      <c r="AW24" s="13">
        <v>2</v>
      </c>
      <c r="AX24" s="13">
        <v>1</v>
      </c>
      <c r="AY24" s="3">
        <f>SUM(AT24:AX24)</f>
        <v>40</v>
      </c>
      <c r="AZ24" s="13"/>
      <c r="BA24" s="13"/>
      <c r="BB24" s="13">
        <v>1</v>
      </c>
      <c r="BC24" s="13"/>
      <c r="BD24" s="3">
        <f>SUM(AY24:BC24)</f>
        <v>41</v>
      </c>
      <c r="BE24" s="13"/>
      <c r="BF24" s="13"/>
      <c r="BG24" s="13"/>
      <c r="BH24" s="13"/>
      <c r="BI24" s="3">
        <f>SUM(BD24:BH24)</f>
        <v>41</v>
      </c>
      <c r="BJ24" s="13"/>
      <c r="BK24" s="13"/>
      <c r="BL24" s="13"/>
      <c r="BM24" s="13"/>
      <c r="BN24" s="3">
        <f>SUM(BI24:BM24)</f>
        <v>41</v>
      </c>
      <c r="BO24" s="13"/>
      <c r="BP24" s="13"/>
      <c r="BQ24" s="13"/>
      <c r="BR24" s="13"/>
      <c r="BS24" s="3">
        <f>SUM(BN24:BR24)</f>
        <v>41</v>
      </c>
    </row>
    <row r="25" spans="1:71" s="33" customFormat="1" x14ac:dyDescent="0.25">
      <c r="A25" s="31"/>
      <c r="B25" s="3" t="s">
        <v>207</v>
      </c>
      <c r="C25" s="19">
        <v>3</v>
      </c>
      <c r="D25" s="19">
        <v>3041</v>
      </c>
      <c r="E25" s="25">
        <v>37</v>
      </c>
      <c r="F25" s="3">
        <f>IF(B25="MAL",E25,IF(E25&gt;=11,E25+variables!$B$1,11))</f>
        <v>38</v>
      </c>
      <c r="G25" s="32">
        <f>$BS25/F25</f>
        <v>0.92105263157894735</v>
      </c>
      <c r="H25" s="119">
        <v>17</v>
      </c>
      <c r="I25" s="125">
        <f t="shared" si="0"/>
        <v>17</v>
      </c>
      <c r="J25" s="133"/>
      <c r="K25" s="13">
        <v>2019</v>
      </c>
      <c r="L25" s="13">
        <v>2019</v>
      </c>
      <c r="M25" s="38">
        <v>1</v>
      </c>
      <c r="N25" s="38"/>
      <c r="O25" s="38"/>
      <c r="P25" s="119">
        <f>SUM(M25:O25)+H25</f>
        <v>18</v>
      </c>
      <c r="Q25" s="13"/>
      <c r="R25" s="13"/>
      <c r="S25" s="13"/>
      <c r="T25" s="13"/>
      <c r="U25" s="3">
        <f>SUM(P25:T25)</f>
        <v>18</v>
      </c>
      <c r="V25" s="13"/>
      <c r="W25" s="13"/>
      <c r="X25" s="13"/>
      <c r="Y25" s="13"/>
      <c r="Z25" s="3">
        <f>SUM(U25:Y25)</f>
        <v>18</v>
      </c>
      <c r="AA25" s="13"/>
      <c r="AB25" s="13"/>
      <c r="AC25" s="13">
        <v>10</v>
      </c>
      <c r="AD25" s="13"/>
      <c r="AE25" s="3">
        <f>SUM(Z25:AD25)</f>
        <v>28</v>
      </c>
      <c r="AF25" s="13"/>
      <c r="AG25" s="13"/>
      <c r="AH25" s="13"/>
      <c r="AI25" s="13"/>
      <c r="AJ25" s="3">
        <f>SUM(AE25:AI25)</f>
        <v>28</v>
      </c>
      <c r="AK25" s="13"/>
      <c r="AL25" s="13">
        <v>1</v>
      </c>
      <c r="AM25" s="13">
        <v>1</v>
      </c>
      <c r="AN25" s="13">
        <v>1</v>
      </c>
      <c r="AO25" s="3">
        <f>SUM(AJ25:AN25)</f>
        <v>31</v>
      </c>
      <c r="AP25" s="13"/>
      <c r="AQ25" s="13">
        <v>2</v>
      </c>
      <c r="AR25" s="13">
        <v>2</v>
      </c>
      <c r="AS25" s="13"/>
      <c r="AT25" s="3">
        <f>SUM(AO25:AS25)</f>
        <v>35</v>
      </c>
      <c r="AU25" s="13"/>
      <c r="AV25" s="13"/>
      <c r="AW25" s="13"/>
      <c r="AX25" s="13"/>
      <c r="AY25" s="3">
        <f>SUM(AT25:AX25)</f>
        <v>35</v>
      </c>
      <c r="AZ25" s="13"/>
      <c r="BA25" s="13"/>
      <c r="BB25" s="13"/>
      <c r="BC25" s="13"/>
      <c r="BD25" s="3">
        <f>SUM(AY25:BC25)</f>
        <v>35</v>
      </c>
      <c r="BE25" s="13"/>
      <c r="BF25" s="13"/>
      <c r="BG25" s="13"/>
      <c r="BH25" s="13"/>
      <c r="BI25" s="3">
        <f>SUM(BD25:BH25)</f>
        <v>35</v>
      </c>
      <c r="BJ25" s="13"/>
      <c r="BK25" s="13"/>
      <c r="BL25" s="13"/>
      <c r="BM25" s="13"/>
      <c r="BN25" s="3">
        <f>SUM(BI25:BM25)</f>
        <v>35</v>
      </c>
      <c r="BO25" s="13"/>
      <c r="BP25" s="13"/>
      <c r="BQ25" s="13"/>
      <c r="BR25" s="13"/>
      <c r="BS25" s="3">
        <f>SUM(BN25:BR25)</f>
        <v>35</v>
      </c>
    </row>
    <row r="26" spans="1:71" s="33" customFormat="1" x14ac:dyDescent="0.25">
      <c r="A26" s="3"/>
      <c r="B26" s="3"/>
      <c r="C26" s="3"/>
      <c r="D26" s="3"/>
      <c r="E26" s="3"/>
      <c r="F26" s="3"/>
      <c r="G26" s="3"/>
      <c r="H26" s="119"/>
      <c r="I26" s="125"/>
      <c r="J26" s="119"/>
      <c r="K26" s="3"/>
      <c r="L26" s="3"/>
      <c r="M26" s="119">
        <f>SUM(M23:M25)</f>
        <v>3</v>
      </c>
      <c r="N26" s="119">
        <f>SUM(N23:N25)</f>
        <v>17</v>
      </c>
      <c r="O26" s="119">
        <f>SUM(O23:O25)</f>
        <v>1</v>
      </c>
      <c r="P26" s="119">
        <f>SUM(P23:P25)</f>
        <v>49</v>
      </c>
      <c r="Q26" s="119">
        <f t="shared" ref="Q26:BS26" si="2">SUM(Q23:Q25)</f>
        <v>0</v>
      </c>
      <c r="R26" s="119">
        <f t="shared" si="2"/>
        <v>0</v>
      </c>
      <c r="S26" s="119">
        <f t="shared" si="2"/>
        <v>0</v>
      </c>
      <c r="T26" s="119">
        <f t="shared" si="2"/>
        <v>0</v>
      </c>
      <c r="U26" s="119">
        <f t="shared" si="2"/>
        <v>49</v>
      </c>
      <c r="V26" s="119">
        <f t="shared" si="2"/>
        <v>0</v>
      </c>
      <c r="W26" s="119">
        <f t="shared" si="2"/>
        <v>0</v>
      </c>
      <c r="X26" s="119">
        <f t="shared" si="2"/>
        <v>0</v>
      </c>
      <c r="Y26" s="119">
        <f t="shared" si="2"/>
        <v>0</v>
      </c>
      <c r="Z26" s="119">
        <f t="shared" si="2"/>
        <v>49</v>
      </c>
      <c r="AA26" s="119">
        <f t="shared" si="2"/>
        <v>0</v>
      </c>
      <c r="AB26" s="119">
        <f t="shared" si="2"/>
        <v>1</v>
      </c>
      <c r="AC26" s="119">
        <f t="shared" si="2"/>
        <v>11</v>
      </c>
      <c r="AD26" s="119">
        <f t="shared" si="2"/>
        <v>0</v>
      </c>
      <c r="AE26" s="119">
        <f t="shared" si="2"/>
        <v>61</v>
      </c>
      <c r="AF26" s="119">
        <f t="shared" si="2"/>
        <v>0</v>
      </c>
      <c r="AG26" s="119">
        <f t="shared" si="2"/>
        <v>1</v>
      </c>
      <c r="AH26" s="119">
        <f t="shared" si="2"/>
        <v>0</v>
      </c>
      <c r="AI26" s="119">
        <f t="shared" si="2"/>
        <v>0</v>
      </c>
      <c r="AJ26" s="119">
        <f t="shared" si="2"/>
        <v>62</v>
      </c>
      <c r="AK26" s="119">
        <f t="shared" si="2"/>
        <v>0</v>
      </c>
      <c r="AL26" s="119">
        <f t="shared" si="2"/>
        <v>1</v>
      </c>
      <c r="AM26" s="119">
        <f t="shared" si="2"/>
        <v>1</v>
      </c>
      <c r="AN26" s="119">
        <f t="shared" si="2"/>
        <v>1</v>
      </c>
      <c r="AO26" s="119">
        <f t="shared" si="2"/>
        <v>65</v>
      </c>
      <c r="AP26" s="119">
        <f t="shared" si="2"/>
        <v>0</v>
      </c>
      <c r="AQ26" s="119">
        <f t="shared" si="2"/>
        <v>3</v>
      </c>
      <c r="AR26" s="119">
        <f t="shared" si="2"/>
        <v>4</v>
      </c>
      <c r="AS26" s="119">
        <f t="shared" si="2"/>
        <v>0</v>
      </c>
      <c r="AT26" s="119">
        <f t="shared" si="2"/>
        <v>72</v>
      </c>
      <c r="AU26" s="119">
        <f t="shared" si="2"/>
        <v>0</v>
      </c>
      <c r="AV26" s="119">
        <f t="shared" si="2"/>
        <v>0</v>
      </c>
      <c r="AW26" s="119">
        <f t="shared" si="2"/>
        <v>2</v>
      </c>
      <c r="AX26" s="119">
        <f t="shared" si="2"/>
        <v>1</v>
      </c>
      <c r="AY26" s="119">
        <f t="shared" si="2"/>
        <v>75</v>
      </c>
      <c r="AZ26" s="119">
        <f t="shared" si="2"/>
        <v>0</v>
      </c>
      <c r="BA26" s="119">
        <f t="shared" si="2"/>
        <v>0</v>
      </c>
      <c r="BB26" s="119">
        <f t="shared" si="2"/>
        <v>1</v>
      </c>
      <c r="BC26" s="119">
        <f t="shared" si="2"/>
        <v>0</v>
      </c>
      <c r="BD26" s="119">
        <f t="shared" si="2"/>
        <v>76</v>
      </c>
      <c r="BE26" s="119">
        <f t="shared" si="2"/>
        <v>0</v>
      </c>
      <c r="BF26" s="119">
        <f t="shared" si="2"/>
        <v>0</v>
      </c>
      <c r="BG26" s="119">
        <f t="shared" si="2"/>
        <v>0</v>
      </c>
      <c r="BH26" s="119">
        <f t="shared" si="2"/>
        <v>0</v>
      </c>
      <c r="BI26" s="119">
        <f t="shared" si="2"/>
        <v>76</v>
      </c>
      <c r="BJ26" s="119">
        <f t="shared" si="2"/>
        <v>0</v>
      </c>
      <c r="BK26" s="119">
        <f t="shared" si="2"/>
        <v>0</v>
      </c>
      <c r="BL26" s="119">
        <f t="shared" si="2"/>
        <v>0</v>
      </c>
      <c r="BM26" s="119">
        <f t="shared" si="2"/>
        <v>0</v>
      </c>
      <c r="BN26" s="119">
        <f t="shared" si="2"/>
        <v>76</v>
      </c>
      <c r="BO26" s="119">
        <f t="shared" si="2"/>
        <v>0</v>
      </c>
      <c r="BP26" s="119">
        <f t="shared" si="2"/>
        <v>0</v>
      </c>
      <c r="BQ26" s="119">
        <f t="shared" si="2"/>
        <v>0</v>
      </c>
      <c r="BR26" s="119">
        <f t="shared" si="2"/>
        <v>0</v>
      </c>
      <c r="BS26" s="119">
        <f t="shared" si="2"/>
        <v>76</v>
      </c>
    </row>
    <row r="27" spans="1:71" s="33" customFormat="1" x14ac:dyDescent="0.25">
      <c r="A27" s="3"/>
      <c r="B27" s="3" t="s">
        <v>264</v>
      </c>
      <c r="C27" s="3">
        <f>COUNT(C24:C25)</f>
        <v>2</v>
      </c>
      <c r="D27" s="3"/>
      <c r="E27" s="3">
        <f>SUM(E23:E25)</f>
        <v>92</v>
      </c>
      <c r="F27" s="3">
        <f>SUM(F23:F25)</f>
        <v>94</v>
      </c>
      <c r="G27" s="32">
        <f>$BS26/F27</f>
        <v>0.80851063829787229</v>
      </c>
      <c r="H27" s="119">
        <f>SUM(H23:H25)</f>
        <v>28</v>
      </c>
      <c r="I27" s="119">
        <f>SUM(I23:I25)</f>
        <v>29</v>
      </c>
      <c r="J27" s="119">
        <f>SUM(J23:J25)</f>
        <v>1</v>
      </c>
      <c r="K27" s="3"/>
      <c r="L27" s="3"/>
      <c r="M27" s="3"/>
      <c r="N27" s="3"/>
      <c r="O27" s="3"/>
      <c r="P27" s="32">
        <f>P26/F27</f>
        <v>0.52127659574468088</v>
      </c>
      <c r="Q27" s="3"/>
      <c r="R27" s="3">
        <f>M26+R26</f>
        <v>3</v>
      </c>
      <c r="S27" s="3">
        <f>N26+S26</f>
        <v>17</v>
      </c>
      <c r="T27" s="3">
        <f>O26+T26</f>
        <v>1</v>
      </c>
      <c r="U27" s="32">
        <f>U26/F27</f>
        <v>0.52127659574468088</v>
      </c>
      <c r="V27" s="3"/>
      <c r="W27" s="3">
        <f>R27+W26</f>
        <v>3</v>
      </c>
      <c r="X27" s="3">
        <f>S27+X26</f>
        <v>17</v>
      </c>
      <c r="Y27" s="3">
        <f>T27+Y26</f>
        <v>1</v>
      </c>
      <c r="Z27" s="32">
        <f>Z26/F27</f>
        <v>0.52127659574468088</v>
      </c>
      <c r="AA27" s="3"/>
      <c r="AB27" s="3">
        <f>W27+AB26</f>
        <v>4</v>
      </c>
      <c r="AC27" s="3">
        <f>X27+AC26</f>
        <v>28</v>
      </c>
      <c r="AD27" s="3">
        <f>Y27+AD26</f>
        <v>1</v>
      </c>
      <c r="AE27" s="32">
        <f>AE26/F27</f>
        <v>0.64893617021276595</v>
      </c>
      <c r="AF27" s="3"/>
      <c r="AG27" s="3">
        <f>AB27+AG26</f>
        <v>5</v>
      </c>
      <c r="AH27" s="3">
        <f>AC27+AH26</f>
        <v>28</v>
      </c>
      <c r="AI27" s="3">
        <f>AD27+AI26</f>
        <v>1</v>
      </c>
      <c r="AJ27" s="32">
        <f>AJ26/F27</f>
        <v>0.65957446808510634</v>
      </c>
      <c r="AK27" s="3"/>
      <c r="AL27" s="3">
        <f>AG27+AL26</f>
        <v>6</v>
      </c>
      <c r="AM27" s="3">
        <f>AH27+AM26</f>
        <v>29</v>
      </c>
      <c r="AN27" s="3">
        <f>AI27+AN26</f>
        <v>2</v>
      </c>
      <c r="AO27" s="32">
        <f>AO26/F27</f>
        <v>0.69148936170212771</v>
      </c>
      <c r="AP27" s="3"/>
      <c r="AQ27" s="3">
        <f>AL27+AQ26</f>
        <v>9</v>
      </c>
      <c r="AR27" s="3">
        <f>AM27+AR26</f>
        <v>33</v>
      </c>
      <c r="AS27" s="3">
        <f>AN27+AS26</f>
        <v>2</v>
      </c>
      <c r="AT27" s="32">
        <f>AT26/F27</f>
        <v>0.76595744680851063</v>
      </c>
      <c r="AU27" s="3"/>
      <c r="AV27" s="3">
        <f>AQ27+AV26</f>
        <v>9</v>
      </c>
      <c r="AW27" s="3">
        <f>AR27+AW26</f>
        <v>35</v>
      </c>
      <c r="AX27" s="3">
        <f>AS27+AX26</f>
        <v>3</v>
      </c>
      <c r="AY27" s="32">
        <f>AY26/F27</f>
        <v>0.7978723404255319</v>
      </c>
      <c r="AZ27" s="3"/>
      <c r="BA27" s="3">
        <f>AV27+BA26</f>
        <v>9</v>
      </c>
      <c r="BB27" s="3">
        <f>AW27+BB26</f>
        <v>36</v>
      </c>
      <c r="BC27" s="3">
        <f>AX27+BC26</f>
        <v>3</v>
      </c>
      <c r="BD27" s="32">
        <f>BD26/F27</f>
        <v>0.80851063829787229</v>
      </c>
      <c r="BE27" s="3"/>
      <c r="BF27" s="3">
        <f>BA27+BF26</f>
        <v>9</v>
      </c>
      <c r="BG27" s="3">
        <f>BB27+BG26</f>
        <v>36</v>
      </c>
      <c r="BH27" s="3">
        <f>BC27+BH26</f>
        <v>3</v>
      </c>
      <c r="BI27" s="32">
        <f>BI26/F27</f>
        <v>0.80851063829787229</v>
      </c>
      <c r="BJ27" s="3"/>
      <c r="BK27" s="3">
        <f>BF27+BK26</f>
        <v>9</v>
      </c>
      <c r="BL27" s="3">
        <f>BG27+BL26</f>
        <v>36</v>
      </c>
      <c r="BM27" s="3">
        <f>BH27+BM26</f>
        <v>3</v>
      </c>
      <c r="BN27" s="32">
        <f>BN26/F27</f>
        <v>0.80851063829787229</v>
      </c>
      <c r="BO27" s="3"/>
      <c r="BP27" s="3">
        <f>BK27+BP26</f>
        <v>9</v>
      </c>
      <c r="BQ27" s="3">
        <f>BL27+BQ26</f>
        <v>36</v>
      </c>
      <c r="BR27" s="3">
        <f>BM27+BR26</f>
        <v>3</v>
      </c>
      <c r="BS27" s="32">
        <f>BS26/F27</f>
        <v>0.80851063829787229</v>
      </c>
    </row>
    <row r="28" spans="1:71" s="30" customFormat="1" x14ac:dyDescent="0.25">
      <c r="H28" s="129"/>
      <c r="I28" s="125"/>
      <c r="J28" s="129"/>
    </row>
    <row r="29" spans="1:71" s="33" customFormat="1" x14ac:dyDescent="0.25">
      <c r="A29" s="31" t="s">
        <v>283</v>
      </c>
      <c r="B29" s="3" t="s">
        <v>124</v>
      </c>
      <c r="C29" s="3"/>
      <c r="D29" s="3"/>
      <c r="E29" s="25">
        <v>34</v>
      </c>
      <c r="F29" s="3">
        <f>IF(B29="MAL",E29,IF(E29&gt;=11,E29+variables!$B$1,11))</f>
        <v>34</v>
      </c>
      <c r="G29" s="32">
        <f>BS29/F29</f>
        <v>1</v>
      </c>
      <c r="H29" s="119">
        <v>34</v>
      </c>
      <c r="I29" s="125">
        <f t="shared" si="0"/>
        <v>34</v>
      </c>
      <c r="J29" s="133"/>
      <c r="K29" s="13">
        <v>2019</v>
      </c>
      <c r="L29" s="13">
        <v>2019</v>
      </c>
      <c r="M29" s="13"/>
      <c r="N29" s="13"/>
      <c r="O29" s="13"/>
      <c r="P29" s="119">
        <f>+H29</f>
        <v>34</v>
      </c>
      <c r="Q29" s="13"/>
      <c r="R29" s="13"/>
      <c r="S29" s="13"/>
      <c r="T29" s="13"/>
      <c r="U29" s="3">
        <f t="shared" ref="U29:U39" si="3">SUM(P29:T29)</f>
        <v>34</v>
      </c>
      <c r="V29" s="13"/>
      <c r="W29" s="13"/>
      <c r="X29" s="13"/>
      <c r="Y29" s="13"/>
      <c r="Z29" s="3">
        <f t="shared" ref="Z29:Z39" si="4">SUM(U29:Y29)</f>
        <v>34</v>
      </c>
      <c r="AA29" s="13"/>
      <c r="AB29" s="13"/>
      <c r="AC29" s="13"/>
      <c r="AD29" s="13"/>
      <c r="AE29" s="3">
        <f t="shared" ref="AE29:AE39" si="5">SUM(Z29:AD29)</f>
        <v>34</v>
      </c>
      <c r="AF29" s="13"/>
      <c r="AG29" s="13"/>
      <c r="AH29" s="13"/>
      <c r="AI29" s="13"/>
      <c r="AJ29" s="3">
        <f t="shared" ref="AJ29:AJ39" si="6">SUM(AE29:AI29)</f>
        <v>34</v>
      </c>
      <c r="AK29" s="13"/>
      <c r="AL29" s="13"/>
      <c r="AM29" s="13"/>
      <c r="AN29" s="13"/>
      <c r="AO29" s="3">
        <f t="shared" ref="AO29:AO39" si="7">SUM(AJ29:AN29)</f>
        <v>34</v>
      </c>
      <c r="AP29" s="13"/>
      <c r="AQ29" s="13"/>
      <c r="AR29" s="13"/>
      <c r="AS29" s="13"/>
      <c r="AT29" s="3">
        <f t="shared" ref="AT29:AT39" si="8">SUM(AO29:AS29)</f>
        <v>34</v>
      </c>
      <c r="AU29" s="13"/>
      <c r="AV29" s="13"/>
      <c r="AW29" s="13"/>
      <c r="AX29" s="13"/>
      <c r="AY29" s="3">
        <f t="shared" ref="AY29:AY39" si="9">SUM(AT29:AX29)</f>
        <v>34</v>
      </c>
      <c r="AZ29" s="13"/>
      <c r="BA29" s="13"/>
      <c r="BB29" s="13"/>
      <c r="BC29" s="13"/>
      <c r="BD29" s="3">
        <f t="shared" ref="BD29:BD39" si="10">SUM(AY29:BC29)</f>
        <v>34</v>
      </c>
      <c r="BE29" s="13"/>
      <c r="BF29" s="13"/>
      <c r="BG29" s="13"/>
      <c r="BH29" s="13"/>
      <c r="BI29" s="3">
        <f t="shared" ref="BI29:BI39" si="11">SUM(BD29:BH29)</f>
        <v>34</v>
      </c>
      <c r="BJ29" s="13"/>
      <c r="BK29" s="13"/>
      <c r="BL29" s="13"/>
      <c r="BM29" s="13"/>
      <c r="BN29" s="3">
        <f t="shared" ref="BN29:BN39" si="12">SUM(BI29:BM29)</f>
        <v>34</v>
      </c>
      <c r="BO29" s="13"/>
      <c r="BP29" s="13"/>
      <c r="BQ29" s="13"/>
      <c r="BR29" s="13"/>
      <c r="BS29" s="3">
        <f t="shared" ref="BS29:BS39" si="13">SUM(BN29:BR29)</f>
        <v>34</v>
      </c>
    </row>
    <row r="30" spans="1:71" s="33" customFormat="1" x14ac:dyDescent="0.25">
      <c r="A30" s="31"/>
      <c r="B30" s="3" t="s">
        <v>284</v>
      </c>
      <c r="C30" s="19">
        <v>7</v>
      </c>
      <c r="D30" s="19">
        <v>3117</v>
      </c>
      <c r="E30" s="25">
        <v>13</v>
      </c>
      <c r="F30" s="3">
        <f>IF(B30="MAL",E30,IF(E30&gt;=11,E30+variables!$B$1,11))</f>
        <v>14</v>
      </c>
      <c r="G30" s="32">
        <f t="shared" ref="G30:G39" si="14">$BS30/F30</f>
        <v>0.9285714285714286</v>
      </c>
      <c r="H30" s="119">
        <v>13</v>
      </c>
      <c r="I30" s="125">
        <f t="shared" si="0"/>
        <v>13</v>
      </c>
      <c r="J30" s="133"/>
      <c r="K30" s="13">
        <v>2019</v>
      </c>
      <c r="L30" s="13">
        <v>2019</v>
      </c>
      <c r="M30" s="13"/>
      <c r="N30" s="13"/>
      <c r="O30" s="13"/>
      <c r="P30" s="119">
        <f>SUM(M30:O30)+H30</f>
        <v>13</v>
      </c>
      <c r="Q30" s="13"/>
      <c r="R30" s="13"/>
      <c r="S30" s="13"/>
      <c r="T30" s="13"/>
      <c r="U30" s="3">
        <f t="shared" si="3"/>
        <v>13</v>
      </c>
      <c r="V30" s="13"/>
      <c r="W30" s="13"/>
      <c r="X30" s="13"/>
      <c r="Y30" s="13"/>
      <c r="Z30" s="3">
        <f t="shared" si="4"/>
        <v>13</v>
      </c>
      <c r="AA30" s="13"/>
      <c r="AB30" s="13"/>
      <c r="AC30" s="13"/>
      <c r="AD30" s="13"/>
      <c r="AE30" s="3">
        <f t="shared" si="5"/>
        <v>13</v>
      </c>
      <c r="AF30" s="13"/>
      <c r="AG30" s="13"/>
      <c r="AH30" s="13"/>
      <c r="AI30" s="13"/>
      <c r="AJ30" s="3">
        <f t="shared" si="6"/>
        <v>13</v>
      </c>
      <c r="AK30" s="13"/>
      <c r="AL30" s="13"/>
      <c r="AM30" s="13"/>
      <c r="AN30" s="13"/>
      <c r="AO30" s="3">
        <f t="shared" si="7"/>
        <v>13</v>
      </c>
      <c r="AP30" s="13"/>
      <c r="AQ30" s="13"/>
      <c r="AR30" s="13"/>
      <c r="AS30" s="13"/>
      <c r="AT30" s="3">
        <f t="shared" si="8"/>
        <v>13</v>
      </c>
      <c r="AU30" s="13"/>
      <c r="AV30" s="13"/>
      <c r="AW30" s="13"/>
      <c r="AX30" s="13"/>
      <c r="AY30" s="3">
        <f t="shared" si="9"/>
        <v>13</v>
      </c>
      <c r="AZ30" s="13"/>
      <c r="BA30" s="13"/>
      <c r="BB30" s="13"/>
      <c r="BC30" s="13"/>
      <c r="BD30" s="3">
        <f t="shared" si="10"/>
        <v>13</v>
      </c>
      <c r="BE30" s="13"/>
      <c r="BF30" s="13"/>
      <c r="BG30" s="13"/>
      <c r="BH30" s="13"/>
      <c r="BI30" s="3">
        <f t="shared" si="11"/>
        <v>13</v>
      </c>
      <c r="BJ30" s="13"/>
      <c r="BK30" s="13"/>
      <c r="BL30" s="13"/>
      <c r="BM30" s="13"/>
      <c r="BN30" s="3">
        <f t="shared" si="12"/>
        <v>13</v>
      </c>
      <c r="BO30" s="13"/>
      <c r="BP30" s="13"/>
      <c r="BQ30" s="13"/>
      <c r="BR30" s="13"/>
      <c r="BS30" s="3">
        <f t="shared" si="13"/>
        <v>13</v>
      </c>
    </row>
    <row r="31" spans="1:71" s="33" customFormat="1" x14ac:dyDescent="0.25">
      <c r="A31" s="31"/>
      <c r="B31" s="26" t="s">
        <v>330</v>
      </c>
      <c r="C31" s="19">
        <v>15</v>
      </c>
      <c r="D31" s="19">
        <v>5351</v>
      </c>
      <c r="E31" s="25">
        <v>37</v>
      </c>
      <c r="F31" s="3">
        <f>IF(B31="MAL",E31,IF(E31&gt;=11,E31+variables!$B$1,11))</f>
        <v>38</v>
      </c>
      <c r="G31" s="32">
        <f t="shared" si="14"/>
        <v>0.65789473684210531</v>
      </c>
      <c r="H31" s="119">
        <v>18</v>
      </c>
      <c r="I31" s="125">
        <f t="shared" si="0"/>
        <v>19</v>
      </c>
      <c r="J31" s="133">
        <v>1</v>
      </c>
      <c r="K31" s="13">
        <v>2019</v>
      </c>
      <c r="L31" s="13">
        <v>2019</v>
      </c>
      <c r="M31" s="38"/>
      <c r="N31" s="38"/>
      <c r="O31" s="38"/>
      <c r="P31" s="119">
        <f t="shared" ref="P31:P39" si="15">SUM(M31:O31)+H31</f>
        <v>18</v>
      </c>
      <c r="Q31" s="13"/>
      <c r="R31" s="13"/>
      <c r="S31" s="13"/>
      <c r="T31" s="13"/>
      <c r="U31" s="3">
        <f t="shared" si="3"/>
        <v>18</v>
      </c>
      <c r="V31" s="13">
        <v>1</v>
      </c>
      <c r="W31" s="13"/>
      <c r="X31" s="13">
        <v>6</v>
      </c>
      <c r="Y31" s="13"/>
      <c r="Z31" s="3">
        <f t="shared" si="4"/>
        <v>25</v>
      </c>
      <c r="AA31" s="13"/>
      <c r="AB31" s="13"/>
      <c r="AC31" s="13"/>
      <c r="AD31" s="13"/>
      <c r="AE31" s="3">
        <f t="shared" si="5"/>
        <v>25</v>
      </c>
      <c r="AF31" s="13"/>
      <c r="AG31" s="13"/>
      <c r="AH31" s="13"/>
      <c r="AI31" s="13"/>
      <c r="AJ31" s="3">
        <f t="shared" si="6"/>
        <v>25</v>
      </c>
      <c r="AK31" s="13"/>
      <c r="AL31" s="13"/>
      <c r="AM31" s="13"/>
      <c r="AN31" s="13"/>
      <c r="AO31" s="3">
        <f t="shared" si="7"/>
        <v>25</v>
      </c>
      <c r="AP31" s="13"/>
      <c r="AQ31" s="13"/>
      <c r="AR31" s="13"/>
      <c r="AS31" s="13"/>
      <c r="AT31" s="3">
        <f t="shared" si="8"/>
        <v>25</v>
      </c>
      <c r="AU31" s="13"/>
      <c r="AV31" s="13"/>
      <c r="AW31" s="13"/>
      <c r="AX31" s="13"/>
      <c r="AY31" s="3">
        <f t="shared" si="9"/>
        <v>25</v>
      </c>
      <c r="AZ31" s="13"/>
      <c r="BA31" s="13"/>
      <c r="BB31" s="13"/>
      <c r="BC31" s="13"/>
      <c r="BD31" s="3">
        <f t="shared" si="10"/>
        <v>25</v>
      </c>
      <c r="BE31" s="13"/>
      <c r="BF31" s="13"/>
      <c r="BG31" s="13"/>
      <c r="BH31" s="13"/>
      <c r="BI31" s="3">
        <f t="shared" si="11"/>
        <v>25</v>
      </c>
      <c r="BJ31" s="13"/>
      <c r="BK31" s="13"/>
      <c r="BL31" s="13"/>
      <c r="BM31" s="13"/>
      <c r="BN31" s="3">
        <f t="shared" si="12"/>
        <v>25</v>
      </c>
      <c r="BO31" s="13"/>
      <c r="BP31" s="13"/>
      <c r="BQ31" s="13"/>
      <c r="BR31" s="13"/>
      <c r="BS31" s="3">
        <f t="shared" si="13"/>
        <v>25</v>
      </c>
    </row>
    <row r="32" spans="1:71" s="33" customFormat="1" x14ac:dyDescent="0.25">
      <c r="A32" s="31"/>
      <c r="B32" s="3" t="s">
        <v>244</v>
      </c>
      <c r="C32" s="19">
        <v>28</v>
      </c>
      <c r="D32" s="19">
        <v>3484</v>
      </c>
      <c r="E32" s="76">
        <v>11</v>
      </c>
      <c r="F32" s="3">
        <f>IF(B32="MAL",E32,IF(E32&gt;=11,E32+variables!$B$1,11))</f>
        <v>12</v>
      </c>
      <c r="G32" s="32">
        <f t="shared" si="14"/>
        <v>0.16666666666666666</v>
      </c>
      <c r="H32" s="119">
        <v>2</v>
      </c>
      <c r="I32" s="125">
        <f t="shared" si="0"/>
        <v>2</v>
      </c>
      <c r="J32" s="133"/>
      <c r="K32" s="13">
        <v>2019</v>
      </c>
      <c r="L32" s="13">
        <v>2018</v>
      </c>
      <c r="M32" s="13"/>
      <c r="N32" s="13"/>
      <c r="O32" s="13"/>
      <c r="P32" s="119">
        <f t="shared" si="15"/>
        <v>2</v>
      </c>
      <c r="Q32" s="13"/>
      <c r="R32" s="13"/>
      <c r="S32" s="13"/>
      <c r="T32" s="13"/>
      <c r="U32" s="3">
        <f t="shared" si="3"/>
        <v>2</v>
      </c>
      <c r="V32" s="13"/>
      <c r="W32" s="13"/>
      <c r="X32" s="13"/>
      <c r="Y32" s="13"/>
      <c r="Z32" s="3">
        <f t="shared" si="4"/>
        <v>2</v>
      </c>
      <c r="AA32" s="13"/>
      <c r="AB32" s="13"/>
      <c r="AC32" s="13"/>
      <c r="AD32" s="13"/>
      <c r="AE32" s="3">
        <f t="shared" si="5"/>
        <v>2</v>
      </c>
      <c r="AF32" s="13"/>
      <c r="AG32" s="13"/>
      <c r="AH32" s="13"/>
      <c r="AI32" s="13"/>
      <c r="AJ32" s="3">
        <f t="shared" si="6"/>
        <v>2</v>
      </c>
      <c r="AK32" s="13"/>
      <c r="AL32" s="13"/>
      <c r="AM32" s="13"/>
      <c r="AN32" s="13"/>
      <c r="AO32" s="3">
        <f t="shared" si="7"/>
        <v>2</v>
      </c>
      <c r="AP32" s="13"/>
      <c r="AQ32" s="13"/>
      <c r="AR32" s="13"/>
      <c r="AS32" s="13"/>
      <c r="AT32" s="3">
        <f t="shared" si="8"/>
        <v>2</v>
      </c>
      <c r="AU32" s="13"/>
      <c r="AV32" s="13"/>
      <c r="AW32" s="13"/>
      <c r="AX32" s="13"/>
      <c r="AY32" s="3">
        <f t="shared" si="9"/>
        <v>2</v>
      </c>
      <c r="AZ32" s="13"/>
      <c r="BA32" s="13"/>
      <c r="BB32" s="13"/>
      <c r="BC32" s="13"/>
      <c r="BD32" s="3">
        <f t="shared" si="10"/>
        <v>2</v>
      </c>
      <c r="BE32" s="13"/>
      <c r="BF32" s="13"/>
      <c r="BG32" s="13"/>
      <c r="BH32" s="13"/>
      <c r="BI32" s="3">
        <f t="shared" si="11"/>
        <v>2</v>
      </c>
      <c r="BJ32" s="13"/>
      <c r="BK32" s="13"/>
      <c r="BL32" s="13"/>
      <c r="BM32" s="13"/>
      <c r="BN32" s="3">
        <f t="shared" si="12"/>
        <v>2</v>
      </c>
      <c r="BO32" s="13"/>
      <c r="BP32" s="13"/>
      <c r="BQ32" s="13"/>
      <c r="BR32" s="13"/>
      <c r="BS32" s="3">
        <f t="shared" si="13"/>
        <v>2</v>
      </c>
    </row>
    <row r="33" spans="1:71" s="33" customFormat="1" x14ac:dyDescent="0.25">
      <c r="A33" s="31"/>
      <c r="B33" s="3" t="s">
        <v>245</v>
      </c>
      <c r="C33" s="19">
        <v>38</v>
      </c>
      <c r="D33" s="19">
        <v>2179</v>
      </c>
      <c r="E33" s="25">
        <v>50</v>
      </c>
      <c r="F33" s="3">
        <f>IF(B33="MAL",E33,IF(E33&gt;=11,E33+variables!$B$1,11))</f>
        <v>51</v>
      </c>
      <c r="G33" s="32">
        <f t="shared" si="14"/>
        <v>0.31372549019607843</v>
      </c>
      <c r="H33" s="119">
        <v>16</v>
      </c>
      <c r="I33" s="125">
        <f t="shared" si="0"/>
        <v>16</v>
      </c>
      <c r="J33" s="133"/>
      <c r="K33" s="13">
        <v>2019</v>
      </c>
      <c r="L33" s="13">
        <v>2019</v>
      </c>
      <c r="M33" s="13"/>
      <c r="N33" s="13"/>
      <c r="O33" s="13"/>
      <c r="P33" s="119">
        <f t="shared" si="15"/>
        <v>16</v>
      </c>
      <c r="Q33" s="13"/>
      <c r="R33" s="13"/>
      <c r="S33" s="13"/>
      <c r="T33" s="13"/>
      <c r="U33" s="3">
        <f t="shared" si="3"/>
        <v>16</v>
      </c>
      <c r="V33" s="13"/>
      <c r="W33" s="13"/>
      <c r="X33" s="13"/>
      <c r="Y33" s="13"/>
      <c r="Z33" s="3">
        <f t="shared" si="4"/>
        <v>16</v>
      </c>
      <c r="AA33" s="13"/>
      <c r="AB33" s="13"/>
      <c r="AC33" s="13"/>
      <c r="AD33" s="13"/>
      <c r="AE33" s="3">
        <f t="shared" si="5"/>
        <v>16</v>
      </c>
      <c r="AF33" s="13"/>
      <c r="AG33" s="13"/>
      <c r="AH33" s="13"/>
      <c r="AI33" s="13"/>
      <c r="AJ33" s="3">
        <f t="shared" si="6"/>
        <v>16</v>
      </c>
      <c r="AK33" s="13"/>
      <c r="AL33" s="13"/>
      <c r="AM33" s="13"/>
      <c r="AN33" s="13"/>
      <c r="AO33" s="3">
        <f t="shared" si="7"/>
        <v>16</v>
      </c>
      <c r="AP33" s="13"/>
      <c r="AQ33" s="13"/>
      <c r="AR33" s="13"/>
      <c r="AS33" s="13"/>
      <c r="AT33" s="3">
        <f t="shared" si="8"/>
        <v>16</v>
      </c>
      <c r="AU33" s="13"/>
      <c r="AV33" s="13"/>
      <c r="AW33" s="13"/>
      <c r="AX33" s="13"/>
      <c r="AY33" s="3">
        <f t="shared" si="9"/>
        <v>16</v>
      </c>
      <c r="AZ33" s="13"/>
      <c r="BA33" s="13"/>
      <c r="BB33" s="13"/>
      <c r="BC33" s="13"/>
      <c r="BD33" s="3">
        <f t="shared" si="10"/>
        <v>16</v>
      </c>
      <c r="BE33" s="13"/>
      <c r="BF33" s="13"/>
      <c r="BG33" s="13"/>
      <c r="BH33" s="13"/>
      <c r="BI33" s="3">
        <f t="shared" si="11"/>
        <v>16</v>
      </c>
      <c r="BJ33" s="13"/>
      <c r="BK33" s="13"/>
      <c r="BL33" s="13"/>
      <c r="BM33" s="13"/>
      <c r="BN33" s="3">
        <f t="shared" si="12"/>
        <v>16</v>
      </c>
      <c r="BO33" s="13"/>
      <c r="BP33" s="13"/>
      <c r="BQ33" s="13"/>
      <c r="BR33" s="13"/>
      <c r="BS33" s="3">
        <f t="shared" si="13"/>
        <v>16</v>
      </c>
    </row>
    <row r="34" spans="1:71" s="33" customFormat="1" x14ac:dyDescent="0.25">
      <c r="A34" s="152"/>
      <c r="B34" s="103" t="s">
        <v>153</v>
      </c>
      <c r="C34" s="107">
        <v>39</v>
      </c>
      <c r="D34" s="107">
        <v>2445</v>
      </c>
      <c r="E34" s="108">
        <v>19</v>
      </c>
      <c r="F34" s="103">
        <f>IF(B34="MAL",E34,IF(E34&gt;=11,E34+variables!$B$1,11))</f>
        <v>20</v>
      </c>
      <c r="G34" s="153">
        <f t="shared" si="14"/>
        <v>0.4</v>
      </c>
      <c r="H34" s="139">
        <v>8</v>
      </c>
      <c r="I34" s="135">
        <f t="shared" si="0"/>
        <v>8</v>
      </c>
      <c r="J34" s="136"/>
      <c r="K34" s="104">
        <v>2019</v>
      </c>
      <c r="L34" s="104">
        <v>2019</v>
      </c>
      <c r="M34" s="104"/>
      <c r="N34" s="104"/>
      <c r="O34" s="104"/>
      <c r="P34" s="139">
        <f t="shared" si="15"/>
        <v>8</v>
      </c>
      <c r="Q34" s="104"/>
      <c r="R34" s="104"/>
      <c r="S34" s="104"/>
      <c r="T34" s="104"/>
      <c r="U34" s="103">
        <f t="shared" si="3"/>
        <v>8</v>
      </c>
      <c r="V34" s="104"/>
      <c r="W34" s="104"/>
      <c r="X34" s="104"/>
      <c r="Y34" s="104"/>
      <c r="Z34" s="103">
        <f t="shared" si="4"/>
        <v>8</v>
      </c>
      <c r="AA34" s="104"/>
      <c r="AB34" s="104"/>
      <c r="AC34" s="104"/>
      <c r="AD34" s="104"/>
      <c r="AE34" s="103">
        <f t="shared" si="5"/>
        <v>8</v>
      </c>
      <c r="AF34" s="104"/>
      <c r="AG34" s="104"/>
      <c r="AH34" s="104"/>
      <c r="AI34" s="104"/>
      <c r="AJ34" s="103">
        <f t="shared" si="6"/>
        <v>8</v>
      </c>
      <c r="AK34" s="104"/>
      <c r="AL34" s="104"/>
      <c r="AM34" s="104"/>
      <c r="AN34" s="104"/>
      <c r="AO34" s="103">
        <f t="shared" si="7"/>
        <v>8</v>
      </c>
      <c r="AP34" s="104"/>
      <c r="AQ34" s="104"/>
      <c r="AR34" s="104"/>
      <c r="AS34" s="104"/>
      <c r="AT34" s="103">
        <f t="shared" si="8"/>
        <v>8</v>
      </c>
      <c r="AU34" s="104"/>
      <c r="AV34" s="104"/>
      <c r="AW34" s="104"/>
      <c r="AX34" s="104"/>
      <c r="AY34" s="103">
        <f t="shared" si="9"/>
        <v>8</v>
      </c>
      <c r="AZ34" s="104"/>
      <c r="BA34" s="104"/>
      <c r="BB34" s="104"/>
      <c r="BC34" s="104"/>
      <c r="BD34" s="103">
        <f t="shared" si="10"/>
        <v>8</v>
      </c>
      <c r="BE34" s="104"/>
      <c r="BF34" s="104"/>
      <c r="BG34" s="104"/>
      <c r="BH34" s="104"/>
      <c r="BI34" s="103">
        <f t="shared" si="11"/>
        <v>8</v>
      </c>
      <c r="BJ34" s="104"/>
      <c r="BK34" s="104"/>
      <c r="BL34" s="104"/>
      <c r="BM34" s="104"/>
      <c r="BN34" s="103">
        <f t="shared" si="12"/>
        <v>8</v>
      </c>
      <c r="BO34" s="104"/>
      <c r="BP34" s="104"/>
      <c r="BQ34" s="104"/>
      <c r="BR34" s="104"/>
      <c r="BS34" s="103">
        <f t="shared" si="13"/>
        <v>8</v>
      </c>
    </row>
    <row r="35" spans="1:71" s="155" customFormat="1" x14ac:dyDescent="0.25">
      <c r="A35" s="31"/>
      <c r="B35" s="21" t="s">
        <v>269</v>
      </c>
      <c r="C35" s="19">
        <v>41</v>
      </c>
      <c r="D35" s="19">
        <v>6763</v>
      </c>
      <c r="E35" s="25">
        <v>28</v>
      </c>
      <c r="F35" s="3">
        <f>IF(B35="MAL",E35,IF(E35&gt;=11,E35+variables!$B$1,11))</f>
        <v>29</v>
      </c>
      <c r="G35" s="32">
        <f t="shared" si="14"/>
        <v>0.13793103448275862</v>
      </c>
      <c r="H35" s="119">
        <v>4</v>
      </c>
      <c r="I35" s="119">
        <f t="shared" si="0"/>
        <v>4</v>
      </c>
      <c r="J35" s="133"/>
      <c r="K35" s="13">
        <v>2019</v>
      </c>
      <c r="L35" s="13">
        <v>2019</v>
      </c>
      <c r="M35" s="38"/>
      <c r="N35" s="38"/>
      <c r="O35" s="38"/>
      <c r="P35" s="119">
        <f t="shared" si="15"/>
        <v>4</v>
      </c>
      <c r="Q35" s="13"/>
      <c r="R35" s="13"/>
      <c r="S35" s="13"/>
      <c r="T35" s="13"/>
      <c r="U35" s="3">
        <f>SUM(P35:T35)</f>
        <v>4</v>
      </c>
      <c r="V35" s="13"/>
      <c r="W35" s="13"/>
      <c r="X35" s="13"/>
      <c r="Y35" s="13"/>
      <c r="Z35" s="3">
        <f>SUM(U35:Y35)</f>
        <v>4</v>
      </c>
      <c r="AA35" s="13"/>
      <c r="AB35" s="13"/>
      <c r="AC35" s="13"/>
      <c r="AD35" s="13"/>
      <c r="AE35" s="3">
        <f>SUM(Z35:AD35)</f>
        <v>4</v>
      </c>
      <c r="AF35" s="13"/>
      <c r="AG35" s="13"/>
      <c r="AH35" s="13"/>
      <c r="AI35" s="13"/>
      <c r="AJ35" s="3">
        <f>SUM(AE35:AI35)</f>
        <v>4</v>
      </c>
      <c r="AK35" s="13"/>
      <c r="AL35" s="13"/>
      <c r="AM35" s="13"/>
      <c r="AN35" s="13"/>
      <c r="AO35" s="3">
        <f>SUM(AJ35:AN35)</f>
        <v>4</v>
      </c>
      <c r="AP35" s="13"/>
      <c r="AQ35" s="13"/>
      <c r="AR35" s="13"/>
      <c r="AS35" s="13"/>
      <c r="AT35" s="3">
        <f>SUM(AO35:AS35)</f>
        <v>4</v>
      </c>
      <c r="AU35" s="13"/>
      <c r="AV35" s="13"/>
      <c r="AW35" s="13"/>
      <c r="AX35" s="13"/>
      <c r="AY35" s="3">
        <f>SUM(AT35:AX35)</f>
        <v>4</v>
      </c>
      <c r="AZ35" s="13"/>
      <c r="BA35" s="13"/>
      <c r="BB35" s="13"/>
      <c r="BC35" s="13"/>
      <c r="BD35" s="3">
        <f>SUM(AY35:BC35)</f>
        <v>4</v>
      </c>
      <c r="BE35" s="13"/>
      <c r="BF35" s="13"/>
      <c r="BG35" s="13"/>
      <c r="BH35" s="13"/>
      <c r="BI35" s="3">
        <f>SUM(BD35:BH35)</f>
        <v>4</v>
      </c>
      <c r="BJ35" s="13"/>
      <c r="BK35" s="13"/>
      <c r="BL35" s="13"/>
      <c r="BM35" s="13"/>
      <c r="BN35" s="3">
        <f>SUM(BI35:BM35)</f>
        <v>4</v>
      </c>
      <c r="BO35" s="13"/>
      <c r="BP35" s="13"/>
      <c r="BQ35" s="13"/>
      <c r="BR35" s="13"/>
      <c r="BS35" s="3">
        <f t="shared" si="13"/>
        <v>4</v>
      </c>
    </row>
    <row r="36" spans="1:71" s="156" customFormat="1" x14ac:dyDescent="0.25">
      <c r="A36" s="31"/>
      <c r="B36" s="3" t="s">
        <v>171</v>
      </c>
      <c r="C36" s="19">
        <v>57</v>
      </c>
      <c r="D36" s="19">
        <v>5700</v>
      </c>
      <c r="E36" s="25">
        <v>16</v>
      </c>
      <c r="F36" s="3">
        <f>IF(B36="MAL",E36,IF(E36&gt;=11,E36+variables!$B$1,11))</f>
        <v>17</v>
      </c>
      <c r="G36" s="32">
        <f t="shared" si="14"/>
        <v>0.17647058823529413</v>
      </c>
      <c r="H36" s="119">
        <v>3</v>
      </c>
      <c r="I36" s="125">
        <f t="shared" si="0"/>
        <v>3</v>
      </c>
      <c r="J36" s="133"/>
      <c r="K36" s="13">
        <v>2017</v>
      </c>
      <c r="L36" s="13">
        <v>2017</v>
      </c>
      <c r="M36" s="13"/>
      <c r="N36" s="13"/>
      <c r="O36" s="13"/>
      <c r="P36" s="119">
        <f t="shared" si="15"/>
        <v>3</v>
      </c>
      <c r="Q36" s="13"/>
      <c r="R36" s="13"/>
      <c r="S36" s="13"/>
      <c r="T36" s="13"/>
      <c r="U36" s="3">
        <f>SUM(P36:T36)</f>
        <v>3</v>
      </c>
      <c r="V36" s="13"/>
      <c r="W36" s="13"/>
      <c r="X36" s="13"/>
      <c r="Y36" s="13"/>
      <c r="Z36" s="3">
        <f>SUM(U36:Y36)</f>
        <v>3</v>
      </c>
      <c r="AA36" s="13"/>
      <c r="AB36" s="13"/>
      <c r="AC36" s="13"/>
      <c r="AD36" s="13"/>
      <c r="AE36" s="3">
        <f>SUM(Z36:AD36)</f>
        <v>3</v>
      </c>
      <c r="AF36" s="13"/>
      <c r="AG36" s="13"/>
      <c r="AH36" s="13"/>
      <c r="AI36" s="13"/>
      <c r="AJ36" s="3">
        <f>SUM(AE36:AI36)</f>
        <v>3</v>
      </c>
      <c r="AK36" s="13"/>
      <c r="AL36" s="13"/>
      <c r="AM36" s="13"/>
      <c r="AN36" s="13"/>
      <c r="AO36" s="3">
        <f>SUM(AJ36:AN36)</f>
        <v>3</v>
      </c>
      <c r="AP36" s="13"/>
      <c r="AQ36" s="13"/>
      <c r="AR36" s="13"/>
      <c r="AS36" s="13"/>
      <c r="AT36" s="3">
        <f>SUM(AO36:AS36)</f>
        <v>3</v>
      </c>
      <c r="AU36" s="13"/>
      <c r="AV36" s="13"/>
      <c r="AW36" s="13"/>
      <c r="AX36" s="13"/>
      <c r="AY36" s="3">
        <f>SUM(AT36:AX36)</f>
        <v>3</v>
      </c>
      <c r="AZ36" s="13"/>
      <c r="BA36" s="13"/>
      <c r="BB36" s="13"/>
      <c r="BC36" s="13"/>
      <c r="BD36" s="3">
        <f>SUM(AY36:BC36)</f>
        <v>3</v>
      </c>
      <c r="BE36" s="13"/>
      <c r="BF36" s="13"/>
      <c r="BG36" s="13"/>
      <c r="BH36" s="13"/>
      <c r="BI36" s="3">
        <f>SUM(BD36:BH36)</f>
        <v>3</v>
      </c>
      <c r="BJ36" s="13"/>
      <c r="BK36" s="13"/>
      <c r="BL36" s="13"/>
      <c r="BM36" s="13"/>
      <c r="BN36" s="3">
        <f>SUM(BI36:BM36)</f>
        <v>3</v>
      </c>
      <c r="BO36" s="13"/>
      <c r="BP36" s="13"/>
      <c r="BQ36" s="13"/>
      <c r="BR36" s="13"/>
      <c r="BS36" s="3">
        <f t="shared" si="13"/>
        <v>3</v>
      </c>
    </row>
    <row r="37" spans="1:71" s="33" customFormat="1" x14ac:dyDescent="0.25">
      <c r="A37" s="67"/>
      <c r="B37" s="154" t="s">
        <v>161</v>
      </c>
      <c r="C37" s="23">
        <v>69</v>
      </c>
      <c r="D37" s="23">
        <v>4589</v>
      </c>
      <c r="E37" s="54">
        <v>14</v>
      </c>
      <c r="F37" s="51">
        <f>IF(B37="MAL",E37,IF(E37&gt;=11,E37+variables!$B$1,11))</f>
        <v>15</v>
      </c>
      <c r="G37" s="68">
        <f t="shared" si="14"/>
        <v>0.46666666666666667</v>
      </c>
      <c r="H37" s="125">
        <v>7</v>
      </c>
      <c r="I37" s="125">
        <f t="shared" si="0"/>
        <v>7</v>
      </c>
      <c r="J37" s="138"/>
      <c r="K37" s="18">
        <v>2019</v>
      </c>
      <c r="L37" s="18">
        <v>2019</v>
      </c>
      <c r="M37" s="118"/>
      <c r="N37" s="118"/>
      <c r="O37" s="118"/>
      <c r="P37" s="125">
        <f t="shared" si="15"/>
        <v>7</v>
      </c>
      <c r="Q37" s="18"/>
      <c r="R37" s="18"/>
      <c r="S37" s="18"/>
      <c r="T37" s="18"/>
      <c r="U37" s="51">
        <f t="shared" si="3"/>
        <v>7</v>
      </c>
      <c r="V37" s="18"/>
      <c r="W37" s="18"/>
      <c r="X37" s="18"/>
      <c r="Y37" s="18"/>
      <c r="Z37" s="51">
        <f t="shared" si="4"/>
        <v>7</v>
      </c>
      <c r="AA37" s="18"/>
      <c r="AB37" s="18"/>
      <c r="AC37" s="18"/>
      <c r="AD37" s="18"/>
      <c r="AE37" s="51">
        <f t="shared" si="5"/>
        <v>7</v>
      </c>
      <c r="AF37" s="18"/>
      <c r="AG37" s="18"/>
      <c r="AH37" s="18"/>
      <c r="AI37" s="18"/>
      <c r="AJ37" s="51">
        <f t="shared" si="6"/>
        <v>7</v>
      </c>
      <c r="AK37" s="18"/>
      <c r="AL37" s="18"/>
      <c r="AM37" s="18"/>
      <c r="AN37" s="18"/>
      <c r="AO37" s="51">
        <f t="shared" si="7"/>
        <v>7</v>
      </c>
      <c r="AP37" s="18"/>
      <c r="AQ37" s="18"/>
      <c r="AR37" s="18"/>
      <c r="AS37" s="18"/>
      <c r="AT37" s="51">
        <f t="shared" si="8"/>
        <v>7</v>
      </c>
      <c r="AU37" s="18"/>
      <c r="AV37" s="18"/>
      <c r="AW37" s="18"/>
      <c r="AX37" s="18"/>
      <c r="AY37" s="51">
        <f t="shared" si="9"/>
        <v>7</v>
      </c>
      <c r="AZ37" s="18"/>
      <c r="BA37" s="18"/>
      <c r="BB37" s="18"/>
      <c r="BC37" s="18"/>
      <c r="BD37" s="51">
        <f t="shared" si="10"/>
        <v>7</v>
      </c>
      <c r="BE37" s="18"/>
      <c r="BF37" s="18"/>
      <c r="BG37" s="18"/>
      <c r="BH37" s="18"/>
      <c r="BI37" s="51">
        <f t="shared" si="11"/>
        <v>7</v>
      </c>
      <c r="BJ37" s="18"/>
      <c r="BK37" s="18"/>
      <c r="BL37" s="18"/>
      <c r="BM37" s="18"/>
      <c r="BN37" s="51">
        <f t="shared" si="12"/>
        <v>7</v>
      </c>
      <c r="BO37" s="18"/>
      <c r="BP37" s="18"/>
      <c r="BQ37" s="18"/>
      <c r="BR37" s="18"/>
      <c r="BS37" s="51">
        <f t="shared" si="13"/>
        <v>7</v>
      </c>
    </row>
    <row r="38" spans="1:71" s="33" customFormat="1" x14ac:dyDescent="0.25">
      <c r="A38" s="31"/>
      <c r="B38" s="3" t="s">
        <v>214</v>
      </c>
      <c r="C38" s="19">
        <v>86</v>
      </c>
      <c r="D38" s="19">
        <v>386</v>
      </c>
      <c r="E38" s="25">
        <v>17</v>
      </c>
      <c r="F38" s="3">
        <f>IF(B38="MAL",E38,IF(E38&gt;=11,E38+variables!$B$1,11))</f>
        <v>18</v>
      </c>
      <c r="G38" s="32">
        <f t="shared" si="14"/>
        <v>0.55555555555555558</v>
      </c>
      <c r="H38" s="119">
        <v>10</v>
      </c>
      <c r="I38" s="125">
        <f t="shared" si="0"/>
        <v>10</v>
      </c>
      <c r="J38" s="133"/>
      <c r="K38" s="13">
        <v>2019</v>
      </c>
      <c r="L38" s="13">
        <v>2019</v>
      </c>
      <c r="M38" s="13"/>
      <c r="N38" s="13"/>
      <c r="O38" s="13"/>
      <c r="P38" s="119">
        <f t="shared" si="15"/>
        <v>10</v>
      </c>
      <c r="Q38" s="13"/>
      <c r="R38" s="13"/>
      <c r="S38" s="13"/>
      <c r="T38" s="13"/>
      <c r="U38" s="3">
        <f t="shared" si="3"/>
        <v>10</v>
      </c>
      <c r="V38" s="13"/>
      <c r="W38" s="13"/>
      <c r="X38" s="13"/>
      <c r="Y38" s="13"/>
      <c r="Z38" s="3">
        <f t="shared" si="4"/>
        <v>10</v>
      </c>
      <c r="AA38" s="13"/>
      <c r="AB38" s="13"/>
      <c r="AC38" s="13"/>
      <c r="AD38" s="13"/>
      <c r="AE38" s="3">
        <f t="shared" si="5"/>
        <v>10</v>
      </c>
      <c r="AF38" s="13"/>
      <c r="AG38" s="13"/>
      <c r="AH38" s="13"/>
      <c r="AI38" s="13"/>
      <c r="AJ38" s="3">
        <f t="shared" si="6"/>
        <v>10</v>
      </c>
      <c r="AK38" s="13"/>
      <c r="AL38" s="13"/>
      <c r="AM38" s="13"/>
      <c r="AN38" s="13"/>
      <c r="AO38" s="3">
        <f t="shared" si="7"/>
        <v>10</v>
      </c>
      <c r="AP38" s="13"/>
      <c r="AQ38" s="13"/>
      <c r="AR38" s="13"/>
      <c r="AS38" s="13"/>
      <c r="AT38" s="3">
        <f t="shared" si="8"/>
        <v>10</v>
      </c>
      <c r="AU38" s="13"/>
      <c r="AV38" s="13"/>
      <c r="AW38" s="13"/>
      <c r="AX38" s="13"/>
      <c r="AY38" s="3">
        <f t="shared" si="9"/>
        <v>10</v>
      </c>
      <c r="AZ38" s="13"/>
      <c r="BA38" s="13"/>
      <c r="BB38" s="13"/>
      <c r="BC38" s="13"/>
      <c r="BD38" s="3">
        <f t="shared" si="10"/>
        <v>10</v>
      </c>
      <c r="BE38" s="13"/>
      <c r="BF38" s="13"/>
      <c r="BG38" s="13"/>
      <c r="BH38" s="13"/>
      <c r="BI38" s="3">
        <f t="shared" si="11"/>
        <v>10</v>
      </c>
      <c r="BJ38" s="13"/>
      <c r="BK38" s="13"/>
      <c r="BL38" s="13"/>
      <c r="BM38" s="13"/>
      <c r="BN38" s="3">
        <f t="shared" si="12"/>
        <v>10</v>
      </c>
      <c r="BO38" s="13"/>
      <c r="BP38" s="13"/>
      <c r="BQ38" s="13"/>
      <c r="BR38" s="13"/>
      <c r="BS38" s="3">
        <f t="shared" si="13"/>
        <v>10</v>
      </c>
    </row>
    <row r="39" spans="1:71" s="33" customFormat="1" x14ac:dyDescent="0.25">
      <c r="A39" s="31"/>
      <c r="B39" s="3" t="s">
        <v>295</v>
      </c>
      <c r="C39" s="19">
        <v>95</v>
      </c>
      <c r="D39" s="19">
        <v>9503</v>
      </c>
      <c r="E39" s="25">
        <v>30</v>
      </c>
      <c r="F39" s="3">
        <f>IF(B39="MAL",E39,IF(E39&gt;=11,E39+variables!$B$1,11))</f>
        <v>31</v>
      </c>
      <c r="G39" s="32">
        <f t="shared" si="14"/>
        <v>0.61290322580645162</v>
      </c>
      <c r="H39" s="119">
        <v>11</v>
      </c>
      <c r="I39" s="125">
        <f t="shared" si="0"/>
        <v>11</v>
      </c>
      <c r="J39" s="133"/>
      <c r="K39" s="13">
        <v>2019</v>
      </c>
      <c r="L39" s="13">
        <v>2019</v>
      </c>
      <c r="M39" s="13"/>
      <c r="N39" s="13"/>
      <c r="O39" s="13"/>
      <c r="P39" s="119">
        <f t="shared" si="15"/>
        <v>11</v>
      </c>
      <c r="Q39" s="13"/>
      <c r="R39" s="13"/>
      <c r="S39" s="13"/>
      <c r="T39" s="13">
        <v>8</v>
      </c>
      <c r="U39" s="3">
        <f t="shared" si="3"/>
        <v>19</v>
      </c>
      <c r="V39" s="13"/>
      <c r="W39" s="13"/>
      <c r="X39" s="13"/>
      <c r="Y39" s="13"/>
      <c r="Z39" s="3">
        <f t="shared" si="4"/>
        <v>19</v>
      </c>
      <c r="AA39" s="13"/>
      <c r="AB39" s="13"/>
      <c r="AC39" s="13"/>
      <c r="AD39" s="13"/>
      <c r="AE39" s="3">
        <f t="shared" si="5"/>
        <v>19</v>
      </c>
      <c r="AF39" s="13"/>
      <c r="AG39" s="13"/>
      <c r="AH39" s="13"/>
      <c r="AI39" s="13"/>
      <c r="AJ39" s="3">
        <f t="shared" si="6"/>
        <v>19</v>
      </c>
      <c r="AK39" s="13"/>
      <c r="AL39" s="13"/>
      <c r="AM39" s="13"/>
      <c r="AN39" s="13"/>
      <c r="AO39" s="3">
        <f t="shared" si="7"/>
        <v>19</v>
      </c>
      <c r="AP39" s="13"/>
      <c r="AQ39" s="13"/>
      <c r="AR39" s="13"/>
      <c r="AS39" s="13"/>
      <c r="AT39" s="3">
        <f t="shared" si="8"/>
        <v>19</v>
      </c>
      <c r="AU39" s="13"/>
      <c r="AV39" s="13"/>
      <c r="AW39" s="13"/>
      <c r="AX39" s="13"/>
      <c r="AY39" s="3">
        <f t="shared" si="9"/>
        <v>19</v>
      </c>
      <c r="AZ39" s="13"/>
      <c r="BA39" s="13"/>
      <c r="BB39" s="13"/>
      <c r="BC39" s="13"/>
      <c r="BD39" s="3">
        <f t="shared" si="10"/>
        <v>19</v>
      </c>
      <c r="BE39" s="13"/>
      <c r="BF39" s="13"/>
      <c r="BG39" s="13"/>
      <c r="BH39" s="13"/>
      <c r="BI39" s="3">
        <f t="shared" si="11"/>
        <v>19</v>
      </c>
      <c r="BJ39" s="13"/>
      <c r="BK39" s="13"/>
      <c r="BL39" s="13"/>
      <c r="BM39" s="13"/>
      <c r="BN39" s="3">
        <f t="shared" si="12"/>
        <v>19</v>
      </c>
      <c r="BO39" s="13"/>
      <c r="BP39" s="13"/>
      <c r="BQ39" s="13"/>
      <c r="BR39" s="13"/>
      <c r="BS39" s="3">
        <f t="shared" si="13"/>
        <v>19</v>
      </c>
    </row>
    <row r="40" spans="1:71" s="33" customFormat="1" x14ac:dyDescent="0.25">
      <c r="A40" s="51"/>
      <c r="B40" s="51"/>
      <c r="C40" s="51"/>
      <c r="D40" s="51"/>
      <c r="E40" s="51"/>
      <c r="F40" s="51"/>
      <c r="G40" s="51"/>
      <c r="H40" s="125"/>
      <c r="I40" s="125"/>
      <c r="J40" s="125"/>
      <c r="K40" s="51"/>
      <c r="L40" s="51"/>
      <c r="M40" s="125">
        <f t="shared" ref="M40:AR40" si="16">SUM(M29:M39)</f>
        <v>0</v>
      </c>
      <c r="N40" s="125">
        <f t="shared" si="16"/>
        <v>0</v>
      </c>
      <c r="O40" s="125">
        <f t="shared" si="16"/>
        <v>0</v>
      </c>
      <c r="P40" s="125">
        <f t="shared" si="16"/>
        <v>126</v>
      </c>
      <c r="Q40" s="125">
        <f t="shared" si="16"/>
        <v>0</v>
      </c>
      <c r="R40" s="125">
        <f t="shared" si="16"/>
        <v>0</v>
      </c>
      <c r="S40" s="125">
        <f t="shared" si="16"/>
        <v>0</v>
      </c>
      <c r="T40" s="125">
        <f t="shared" si="16"/>
        <v>8</v>
      </c>
      <c r="U40" s="125">
        <f t="shared" si="16"/>
        <v>134</v>
      </c>
      <c r="V40" s="125">
        <f t="shared" si="16"/>
        <v>1</v>
      </c>
      <c r="W40" s="125">
        <f t="shared" si="16"/>
        <v>0</v>
      </c>
      <c r="X40" s="125">
        <f t="shared" si="16"/>
        <v>6</v>
      </c>
      <c r="Y40" s="125">
        <f t="shared" si="16"/>
        <v>0</v>
      </c>
      <c r="Z40" s="125">
        <f t="shared" si="16"/>
        <v>141</v>
      </c>
      <c r="AA40" s="125">
        <f t="shared" si="16"/>
        <v>0</v>
      </c>
      <c r="AB40" s="125">
        <f t="shared" si="16"/>
        <v>0</v>
      </c>
      <c r="AC40" s="125">
        <f t="shared" si="16"/>
        <v>0</v>
      </c>
      <c r="AD40" s="125">
        <f t="shared" si="16"/>
        <v>0</v>
      </c>
      <c r="AE40" s="125">
        <f t="shared" si="16"/>
        <v>141</v>
      </c>
      <c r="AF40" s="125">
        <f t="shared" si="16"/>
        <v>0</v>
      </c>
      <c r="AG40" s="125">
        <f t="shared" si="16"/>
        <v>0</v>
      </c>
      <c r="AH40" s="125">
        <f t="shared" si="16"/>
        <v>0</v>
      </c>
      <c r="AI40" s="125">
        <f t="shared" si="16"/>
        <v>0</v>
      </c>
      <c r="AJ40" s="125">
        <f t="shared" si="16"/>
        <v>141</v>
      </c>
      <c r="AK40" s="125">
        <f t="shared" si="16"/>
        <v>0</v>
      </c>
      <c r="AL40" s="125">
        <f t="shared" si="16"/>
        <v>0</v>
      </c>
      <c r="AM40" s="125">
        <f t="shared" si="16"/>
        <v>0</v>
      </c>
      <c r="AN40" s="125">
        <f t="shared" si="16"/>
        <v>0</v>
      </c>
      <c r="AO40" s="125">
        <f t="shared" si="16"/>
        <v>141</v>
      </c>
      <c r="AP40" s="125">
        <f t="shared" si="16"/>
        <v>0</v>
      </c>
      <c r="AQ40" s="125">
        <f t="shared" si="16"/>
        <v>0</v>
      </c>
      <c r="AR40" s="125">
        <f t="shared" si="16"/>
        <v>0</v>
      </c>
      <c r="AS40" s="125">
        <f t="shared" ref="AS40:BS40" si="17">SUM(AS29:AS39)</f>
        <v>0</v>
      </c>
      <c r="AT40" s="125">
        <f t="shared" si="17"/>
        <v>141</v>
      </c>
      <c r="AU40" s="125">
        <f t="shared" si="17"/>
        <v>0</v>
      </c>
      <c r="AV40" s="125">
        <f t="shared" si="17"/>
        <v>0</v>
      </c>
      <c r="AW40" s="125">
        <f t="shared" si="17"/>
        <v>0</v>
      </c>
      <c r="AX40" s="125">
        <f t="shared" si="17"/>
        <v>0</v>
      </c>
      <c r="AY40" s="125">
        <f t="shared" si="17"/>
        <v>141</v>
      </c>
      <c r="AZ40" s="125">
        <f t="shared" si="17"/>
        <v>0</v>
      </c>
      <c r="BA40" s="125">
        <f t="shared" si="17"/>
        <v>0</v>
      </c>
      <c r="BB40" s="125">
        <f t="shared" si="17"/>
        <v>0</v>
      </c>
      <c r="BC40" s="125">
        <f t="shared" si="17"/>
        <v>0</v>
      </c>
      <c r="BD40" s="125">
        <f t="shared" si="17"/>
        <v>141</v>
      </c>
      <c r="BE40" s="125">
        <f t="shared" si="17"/>
        <v>0</v>
      </c>
      <c r="BF40" s="125">
        <f t="shared" si="17"/>
        <v>0</v>
      </c>
      <c r="BG40" s="125">
        <f t="shared" si="17"/>
        <v>0</v>
      </c>
      <c r="BH40" s="125">
        <f t="shared" si="17"/>
        <v>0</v>
      </c>
      <c r="BI40" s="125">
        <f t="shared" si="17"/>
        <v>141</v>
      </c>
      <c r="BJ40" s="125">
        <f t="shared" si="17"/>
        <v>0</v>
      </c>
      <c r="BK40" s="125">
        <f t="shared" si="17"/>
        <v>0</v>
      </c>
      <c r="BL40" s="125">
        <f t="shared" si="17"/>
        <v>0</v>
      </c>
      <c r="BM40" s="125">
        <f t="shared" si="17"/>
        <v>0</v>
      </c>
      <c r="BN40" s="125">
        <f t="shared" si="17"/>
        <v>141</v>
      </c>
      <c r="BO40" s="125">
        <f t="shared" si="17"/>
        <v>0</v>
      </c>
      <c r="BP40" s="125">
        <f t="shared" si="17"/>
        <v>0</v>
      </c>
      <c r="BQ40" s="125">
        <f t="shared" si="17"/>
        <v>0</v>
      </c>
      <c r="BR40" s="125">
        <f t="shared" si="17"/>
        <v>0</v>
      </c>
      <c r="BS40" s="125">
        <f t="shared" si="17"/>
        <v>141</v>
      </c>
    </row>
    <row r="41" spans="1:71" s="33" customFormat="1" x14ac:dyDescent="0.25">
      <c r="A41" s="3"/>
      <c r="B41" s="3" t="s">
        <v>264</v>
      </c>
      <c r="C41" s="3">
        <f>COUNT(C28:C39)</f>
        <v>10</v>
      </c>
      <c r="D41" s="3"/>
      <c r="E41" s="3">
        <f>SUM(E29:E39)</f>
        <v>269</v>
      </c>
      <c r="F41" s="3">
        <f>SUM(F29:F39)</f>
        <v>279</v>
      </c>
      <c r="G41" s="32">
        <f>$BS40/F41</f>
        <v>0.5053763440860215</v>
      </c>
      <c r="H41" s="119">
        <f>SUM(H29:H39)</f>
        <v>126</v>
      </c>
      <c r="I41" s="119">
        <f>SUM(I29:I39)</f>
        <v>127</v>
      </c>
      <c r="J41" s="119">
        <f>SUM(J29:J39)</f>
        <v>1</v>
      </c>
      <c r="K41" s="3"/>
      <c r="L41" s="3"/>
      <c r="M41" s="3"/>
      <c r="N41" s="3"/>
      <c r="O41" s="3"/>
      <c r="P41" s="32">
        <f>P40/F41</f>
        <v>0.45161290322580644</v>
      </c>
      <c r="Q41" s="3"/>
      <c r="R41" s="3">
        <f>M40+R40</f>
        <v>0</v>
      </c>
      <c r="S41" s="3">
        <f>N40+S40</f>
        <v>0</v>
      </c>
      <c r="T41" s="3">
        <f>O40+T40</f>
        <v>8</v>
      </c>
      <c r="U41" s="32">
        <f>U40/F41</f>
        <v>0.48028673835125446</v>
      </c>
      <c r="V41" s="3"/>
      <c r="W41" s="3">
        <f>R41+W40</f>
        <v>0</v>
      </c>
      <c r="X41" s="3">
        <f>S41+X40</f>
        <v>6</v>
      </c>
      <c r="Y41" s="3">
        <f>T41+Y40</f>
        <v>8</v>
      </c>
      <c r="Z41" s="32">
        <f>Z40/F41</f>
        <v>0.5053763440860215</v>
      </c>
      <c r="AA41" s="3"/>
      <c r="AB41" s="3">
        <f>W41+AB40</f>
        <v>0</v>
      </c>
      <c r="AC41" s="3">
        <f>X41+AC40</f>
        <v>6</v>
      </c>
      <c r="AD41" s="3">
        <f>Y41+AD40</f>
        <v>8</v>
      </c>
      <c r="AE41" s="32">
        <f>AE40/F41</f>
        <v>0.5053763440860215</v>
      </c>
      <c r="AF41" s="3"/>
      <c r="AG41" s="3">
        <f>AB41+AG40</f>
        <v>0</v>
      </c>
      <c r="AH41" s="3">
        <f>AC41+AH40</f>
        <v>6</v>
      </c>
      <c r="AI41" s="3">
        <f>AD41+AI40</f>
        <v>8</v>
      </c>
      <c r="AJ41" s="32">
        <f>AJ40/F41</f>
        <v>0.5053763440860215</v>
      </c>
      <c r="AK41" s="3"/>
      <c r="AL41" s="3">
        <f>AG41+AL40</f>
        <v>0</v>
      </c>
      <c r="AM41" s="3">
        <f>AH41+AM40</f>
        <v>6</v>
      </c>
      <c r="AN41" s="3">
        <f>AI41+AN40</f>
        <v>8</v>
      </c>
      <c r="AO41" s="32">
        <f>AO40/F41</f>
        <v>0.5053763440860215</v>
      </c>
      <c r="AP41" s="3"/>
      <c r="AQ41" s="3">
        <f>AL41+AQ40</f>
        <v>0</v>
      </c>
      <c r="AR41" s="3">
        <f>AM41+AR40</f>
        <v>6</v>
      </c>
      <c r="AS41" s="3">
        <f>AN41+AS40</f>
        <v>8</v>
      </c>
      <c r="AT41" s="32">
        <f>AT40/F41</f>
        <v>0.5053763440860215</v>
      </c>
      <c r="AU41" s="3"/>
      <c r="AV41" s="3">
        <f>AQ41+AV40</f>
        <v>0</v>
      </c>
      <c r="AW41" s="3">
        <f>AR41+AW40</f>
        <v>6</v>
      </c>
      <c r="AX41" s="3">
        <f>AS41+AX40</f>
        <v>8</v>
      </c>
      <c r="AY41" s="32">
        <f>AY40/F41</f>
        <v>0.5053763440860215</v>
      </c>
      <c r="AZ41" s="3"/>
      <c r="BA41" s="3">
        <f>AV41+BA40</f>
        <v>0</v>
      </c>
      <c r="BB41" s="3">
        <f>AW41+BB40</f>
        <v>6</v>
      </c>
      <c r="BC41" s="3">
        <f>AX41+BC40</f>
        <v>8</v>
      </c>
      <c r="BD41" s="32">
        <f>BD40/F41</f>
        <v>0.5053763440860215</v>
      </c>
      <c r="BE41" s="3"/>
      <c r="BF41" s="3">
        <f>BA41+BF40</f>
        <v>0</v>
      </c>
      <c r="BG41" s="3">
        <f>BB41+BG40</f>
        <v>6</v>
      </c>
      <c r="BH41" s="3">
        <f>BC41+BH40</f>
        <v>8</v>
      </c>
      <c r="BI41" s="32">
        <f>BI40/F41</f>
        <v>0.5053763440860215</v>
      </c>
      <c r="BJ41" s="3"/>
      <c r="BK41" s="3">
        <f>BF41+BK40</f>
        <v>0</v>
      </c>
      <c r="BL41" s="3">
        <f>BG41+BL40</f>
        <v>6</v>
      </c>
      <c r="BM41" s="3">
        <f>BH41+BM40</f>
        <v>8</v>
      </c>
      <c r="BN41" s="32">
        <f>BN40/F41</f>
        <v>0.5053763440860215</v>
      </c>
      <c r="BO41" s="3"/>
      <c r="BP41" s="3">
        <f>BK41+BP40</f>
        <v>0</v>
      </c>
      <c r="BQ41" s="3">
        <f>BL41+BQ40</f>
        <v>6</v>
      </c>
      <c r="BR41" s="3">
        <f>BM41+BR40</f>
        <v>8</v>
      </c>
      <c r="BS41" s="32">
        <f>BS40/F41</f>
        <v>0.5053763440860215</v>
      </c>
    </row>
    <row r="42" spans="1:71" s="33" customFormat="1" x14ac:dyDescent="0.25">
      <c r="H42" s="130"/>
      <c r="I42" s="125"/>
      <c r="J42" s="130"/>
    </row>
    <row r="43" spans="1:71" s="33" customFormat="1" x14ac:dyDescent="0.25">
      <c r="A43" s="31" t="s">
        <v>4</v>
      </c>
      <c r="B43" s="3" t="s">
        <v>124</v>
      </c>
      <c r="C43" s="3"/>
      <c r="D43" s="3"/>
      <c r="E43" s="25">
        <v>38</v>
      </c>
      <c r="F43" s="3">
        <f>IF(B43="MAL",E43,IF(E43&gt;=11,E43+variables!$B$1,11))</f>
        <v>38</v>
      </c>
      <c r="G43" s="32">
        <f>BS43/F43</f>
        <v>1</v>
      </c>
      <c r="H43" s="119">
        <v>38</v>
      </c>
      <c r="I43" s="125">
        <f t="shared" si="0"/>
        <v>38</v>
      </c>
      <c r="J43" s="133"/>
      <c r="K43" s="13">
        <v>2019</v>
      </c>
      <c r="L43" s="13">
        <v>2019</v>
      </c>
      <c r="M43" s="13"/>
      <c r="N43" s="13"/>
      <c r="O43" s="13"/>
      <c r="P43" s="119">
        <f>+H43</f>
        <v>38</v>
      </c>
      <c r="Q43" s="13"/>
      <c r="R43" s="13"/>
      <c r="S43" s="13"/>
      <c r="T43" s="13"/>
      <c r="U43" s="3">
        <f t="shared" ref="U43:U48" si="18">SUM(P43:T43)</f>
        <v>38</v>
      </c>
      <c r="V43" s="13"/>
      <c r="W43" s="13"/>
      <c r="X43" s="13"/>
      <c r="Y43" s="13"/>
      <c r="Z43" s="3">
        <f t="shared" ref="Z43:Z48" si="19">SUM(U43:Y43)</f>
        <v>38</v>
      </c>
      <c r="AA43" s="13"/>
      <c r="AB43" s="13"/>
      <c r="AC43" s="13"/>
      <c r="AD43" s="13"/>
      <c r="AE43" s="3">
        <f t="shared" ref="AE43:AE48" si="20">SUM(Z43:AD43)</f>
        <v>38</v>
      </c>
      <c r="AF43" s="13"/>
      <c r="AG43" s="13"/>
      <c r="AH43" s="13"/>
      <c r="AI43" s="13"/>
      <c r="AJ43" s="3">
        <f t="shared" ref="AJ43:AJ48" si="21">SUM(AE43:AI43)</f>
        <v>38</v>
      </c>
      <c r="AK43" s="13"/>
      <c r="AL43" s="13"/>
      <c r="AM43" s="13"/>
      <c r="AN43" s="13"/>
      <c r="AO43" s="3">
        <f t="shared" ref="AO43:AO48" si="22">SUM(AJ43:AN43)</f>
        <v>38</v>
      </c>
      <c r="AP43" s="13"/>
      <c r="AQ43" s="13"/>
      <c r="AR43" s="13"/>
      <c r="AS43" s="13"/>
      <c r="AT43" s="3">
        <f t="shared" ref="AT43:AT48" si="23">SUM(AO43:AS43)</f>
        <v>38</v>
      </c>
      <c r="AU43" s="13"/>
      <c r="AV43" s="13"/>
      <c r="AW43" s="13"/>
      <c r="AX43" s="13"/>
      <c r="AY43" s="3">
        <f t="shared" ref="AY43:AY48" si="24">SUM(AT43:AX43)</f>
        <v>38</v>
      </c>
      <c r="AZ43" s="13"/>
      <c r="BA43" s="13"/>
      <c r="BB43" s="13"/>
      <c r="BC43" s="13"/>
      <c r="BD43" s="3">
        <f t="shared" ref="BD43:BD48" si="25">SUM(AY43:BC43)</f>
        <v>38</v>
      </c>
      <c r="BE43" s="13"/>
      <c r="BF43" s="13"/>
      <c r="BG43" s="13"/>
      <c r="BH43" s="13"/>
      <c r="BI43" s="3">
        <f t="shared" ref="BI43:BI48" si="26">SUM(BD43:BH43)</f>
        <v>38</v>
      </c>
      <c r="BJ43" s="13"/>
      <c r="BK43" s="13"/>
      <c r="BL43" s="13"/>
      <c r="BM43" s="13"/>
      <c r="BN43" s="3">
        <f t="shared" ref="BN43:BN48" si="27">SUM(BI43:BM43)</f>
        <v>38</v>
      </c>
      <c r="BO43" s="13"/>
      <c r="BP43" s="13"/>
      <c r="BQ43" s="13"/>
      <c r="BR43" s="13"/>
      <c r="BS43" s="3">
        <f t="shared" ref="BS43:BS48" si="28">SUM(BN43:BR43)</f>
        <v>38</v>
      </c>
    </row>
    <row r="44" spans="1:71" s="33" customFormat="1" x14ac:dyDescent="0.25">
      <c r="A44" s="31"/>
      <c r="B44" s="3" t="s">
        <v>5</v>
      </c>
      <c r="C44" s="19">
        <v>5</v>
      </c>
      <c r="D44" s="19">
        <v>3015</v>
      </c>
      <c r="E44" s="25">
        <v>36</v>
      </c>
      <c r="F44" s="3">
        <f>IF(B44="MAL",E44,IF(E44&gt;=11,E44+variables!$B$1,11))</f>
        <v>37</v>
      </c>
      <c r="G44" s="32">
        <f>$BS44/F44</f>
        <v>0.70270270270270274</v>
      </c>
      <c r="H44" s="119">
        <v>26</v>
      </c>
      <c r="I44" s="125">
        <f t="shared" si="0"/>
        <v>26</v>
      </c>
      <c r="J44" s="133"/>
      <c r="K44" s="13">
        <v>2019</v>
      </c>
      <c r="L44" s="13">
        <v>2019</v>
      </c>
      <c r="M44" s="13"/>
      <c r="N44" s="13"/>
      <c r="O44" s="13"/>
      <c r="P44" s="119">
        <f>SUM(M44:O44)+H44</f>
        <v>26</v>
      </c>
      <c r="Q44" s="13"/>
      <c r="R44" s="13"/>
      <c r="S44" s="13"/>
      <c r="T44" s="13"/>
      <c r="U44" s="3">
        <f t="shared" si="18"/>
        <v>26</v>
      </c>
      <c r="V44" s="13"/>
      <c r="W44" s="13"/>
      <c r="X44" s="13"/>
      <c r="Y44" s="13"/>
      <c r="Z44" s="3">
        <f t="shared" si="19"/>
        <v>26</v>
      </c>
      <c r="AA44" s="13"/>
      <c r="AB44" s="13"/>
      <c r="AC44" s="13"/>
      <c r="AD44" s="13"/>
      <c r="AE44" s="3">
        <f t="shared" si="20"/>
        <v>26</v>
      </c>
      <c r="AF44" s="13"/>
      <c r="AG44" s="13"/>
      <c r="AH44" s="13"/>
      <c r="AI44" s="13"/>
      <c r="AJ44" s="3">
        <f t="shared" si="21"/>
        <v>26</v>
      </c>
      <c r="AK44" s="13"/>
      <c r="AL44" s="13"/>
      <c r="AM44" s="13"/>
      <c r="AN44" s="13"/>
      <c r="AO44" s="3">
        <f t="shared" si="22"/>
        <v>26</v>
      </c>
      <c r="AP44" s="13"/>
      <c r="AQ44" s="13"/>
      <c r="AR44" s="13"/>
      <c r="AS44" s="13"/>
      <c r="AT44" s="3">
        <f t="shared" si="23"/>
        <v>26</v>
      </c>
      <c r="AU44" s="13"/>
      <c r="AV44" s="13"/>
      <c r="AW44" s="13"/>
      <c r="AX44" s="13"/>
      <c r="AY44" s="3">
        <f t="shared" si="24"/>
        <v>26</v>
      </c>
      <c r="AZ44" s="13"/>
      <c r="BA44" s="13"/>
      <c r="BB44" s="13"/>
      <c r="BC44" s="13"/>
      <c r="BD44" s="3">
        <f t="shared" si="25"/>
        <v>26</v>
      </c>
      <c r="BE44" s="13"/>
      <c r="BF44" s="13"/>
      <c r="BG44" s="13"/>
      <c r="BH44" s="13"/>
      <c r="BI44" s="3">
        <f t="shared" si="26"/>
        <v>26</v>
      </c>
      <c r="BJ44" s="13"/>
      <c r="BK44" s="13"/>
      <c r="BL44" s="13"/>
      <c r="BM44" s="13"/>
      <c r="BN44" s="3">
        <f t="shared" si="27"/>
        <v>26</v>
      </c>
      <c r="BO44" s="13"/>
      <c r="BP44" s="13"/>
      <c r="BQ44" s="13"/>
      <c r="BR44" s="13"/>
      <c r="BS44" s="3">
        <f t="shared" si="28"/>
        <v>26</v>
      </c>
    </row>
    <row r="45" spans="1:71" s="33" customFormat="1" x14ac:dyDescent="0.25">
      <c r="A45" s="31"/>
      <c r="B45" s="21" t="s">
        <v>6</v>
      </c>
      <c r="C45" s="19">
        <v>7</v>
      </c>
      <c r="D45" s="19">
        <v>401</v>
      </c>
      <c r="E45" s="25">
        <v>33</v>
      </c>
      <c r="F45" s="3">
        <f>IF(B45="MAL",E45,IF(E45&gt;=11,E45+variables!$B$1,11))</f>
        <v>34</v>
      </c>
      <c r="G45" s="32">
        <f>$BS45/F45</f>
        <v>0.52941176470588236</v>
      </c>
      <c r="H45" s="119">
        <v>18</v>
      </c>
      <c r="I45" s="125">
        <f t="shared" si="0"/>
        <v>18</v>
      </c>
      <c r="J45" s="133"/>
      <c r="K45" s="13">
        <v>2019</v>
      </c>
      <c r="L45" s="13">
        <v>2019</v>
      </c>
      <c r="M45" s="38"/>
      <c r="N45" s="38"/>
      <c r="O45" s="38"/>
      <c r="P45" s="119">
        <f>SUM(M45:O45)+H45</f>
        <v>18</v>
      </c>
      <c r="Q45" s="13"/>
      <c r="R45" s="13"/>
      <c r="S45" s="13"/>
      <c r="T45" s="13"/>
      <c r="U45" s="3">
        <f t="shared" si="18"/>
        <v>18</v>
      </c>
      <c r="V45" s="13"/>
      <c r="W45" s="13"/>
      <c r="X45" s="13"/>
      <c r="Y45" s="13"/>
      <c r="Z45" s="3">
        <f t="shared" si="19"/>
        <v>18</v>
      </c>
      <c r="AA45" s="13"/>
      <c r="AB45" s="13"/>
      <c r="AC45" s="13"/>
      <c r="AD45" s="13"/>
      <c r="AE45" s="3">
        <f t="shared" si="20"/>
        <v>18</v>
      </c>
      <c r="AF45" s="13"/>
      <c r="AG45" s="13"/>
      <c r="AH45" s="13"/>
      <c r="AI45" s="13"/>
      <c r="AJ45" s="3">
        <f t="shared" si="21"/>
        <v>18</v>
      </c>
      <c r="AK45" s="13"/>
      <c r="AL45" s="13"/>
      <c r="AM45" s="13"/>
      <c r="AN45" s="13"/>
      <c r="AO45" s="3">
        <f t="shared" si="22"/>
        <v>18</v>
      </c>
      <c r="AP45" s="13"/>
      <c r="AQ45" s="13"/>
      <c r="AR45" s="13"/>
      <c r="AS45" s="13"/>
      <c r="AT45" s="3">
        <f t="shared" si="23"/>
        <v>18</v>
      </c>
      <c r="AU45" s="13"/>
      <c r="AV45" s="13"/>
      <c r="AW45" s="13"/>
      <c r="AX45" s="13"/>
      <c r="AY45" s="3">
        <f t="shared" si="24"/>
        <v>18</v>
      </c>
      <c r="AZ45" s="13"/>
      <c r="BA45" s="13"/>
      <c r="BB45" s="13"/>
      <c r="BC45" s="13"/>
      <c r="BD45" s="3">
        <f t="shared" si="25"/>
        <v>18</v>
      </c>
      <c r="BE45" s="13"/>
      <c r="BF45" s="13"/>
      <c r="BG45" s="13"/>
      <c r="BH45" s="13"/>
      <c r="BI45" s="3">
        <f t="shared" si="26"/>
        <v>18</v>
      </c>
      <c r="BJ45" s="13"/>
      <c r="BK45" s="13"/>
      <c r="BL45" s="13"/>
      <c r="BM45" s="13"/>
      <c r="BN45" s="3">
        <f t="shared" si="27"/>
        <v>18</v>
      </c>
      <c r="BO45" s="13"/>
      <c r="BP45" s="13"/>
      <c r="BQ45" s="13"/>
      <c r="BR45" s="13"/>
      <c r="BS45" s="3">
        <f t="shared" si="28"/>
        <v>18</v>
      </c>
    </row>
    <row r="46" spans="1:71" s="33" customFormat="1" x14ac:dyDescent="0.25">
      <c r="A46" s="31"/>
      <c r="B46" s="3" t="s">
        <v>15</v>
      </c>
      <c r="C46" s="19">
        <v>14</v>
      </c>
      <c r="D46" s="19">
        <v>614</v>
      </c>
      <c r="E46" s="25">
        <v>14</v>
      </c>
      <c r="F46" s="3">
        <f>IF(B46="MAL",E46,IF(E46&gt;=11,E46+variables!$B$1,11))</f>
        <v>15</v>
      </c>
      <c r="G46" s="32">
        <f>$BS46/F46</f>
        <v>0.46666666666666667</v>
      </c>
      <c r="H46" s="119">
        <v>7</v>
      </c>
      <c r="I46" s="125">
        <f t="shared" si="0"/>
        <v>7</v>
      </c>
      <c r="J46" s="133"/>
      <c r="K46" s="13">
        <v>2019</v>
      </c>
      <c r="L46" s="13">
        <v>2019</v>
      </c>
      <c r="M46" s="38"/>
      <c r="N46" s="38"/>
      <c r="O46" s="38"/>
      <c r="P46" s="119">
        <f>SUM(M46:O46)+H46</f>
        <v>7</v>
      </c>
      <c r="Q46" s="13"/>
      <c r="R46" s="13"/>
      <c r="S46" s="13"/>
      <c r="T46" s="13"/>
      <c r="U46" s="3">
        <f t="shared" si="18"/>
        <v>7</v>
      </c>
      <c r="V46" s="13"/>
      <c r="W46" s="13"/>
      <c r="X46" s="13"/>
      <c r="Y46" s="13"/>
      <c r="Z46" s="3">
        <f t="shared" si="19"/>
        <v>7</v>
      </c>
      <c r="AA46" s="13"/>
      <c r="AB46" s="13"/>
      <c r="AC46" s="13"/>
      <c r="AD46" s="13"/>
      <c r="AE46" s="3">
        <f t="shared" si="20"/>
        <v>7</v>
      </c>
      <c r="AF46" s="13"/>
      <c r="AG46" s="13"/>
      <c r="AH46" s="13"/>
      <c r="AI46" s="13"/>
      <c r="AJ46" s="3">
        <f t="shared" si="21"/>
        <v>7</v>
      </c>
      <c r="AK46" s="13"/>
      <c r="AL46" s="13"/>
      <c r="AM46" s="13"/>
      <c r="AN46" s="13"/>
      <c r="AO46" s="3">
        <f t="shared" si="22"/>
        <v>7</v>
      </c>
      <c r="AP46" s="13"/>
      <c r="AQ46" s="13"/>
      <c r="AR46" s="13"/>
      <c r="AS46" s="13"/>
      <c r="AT46" s="3">
        <f t="shared" si="23"/>
        <v>7</v>
      </c>
      <c r="AU46" s="13"/>
      <c r="AV46" s="13"/>
      <c r="AW46" s="13"/>
      <c r="AX46" s="13"/>
      <c r="AY46" s="3">
        <f t="shared" si="24"/>
        <v>7</v>
      </c>
      <c r="AZ46" s="13"/>
      <c r="BA46" s="13"/>
      <c r="BB46" s="13"/>
      <c r="BC46" s="13"/>
      <c r="BD46" s="3">
        <f t="shared" si="25"/>
        <v>7</v>
      </c>
      <c r="BE46" s="13"/>
      <c r="BF46" s="13"/>
      <c r="BG46" s="13"/>
      <c r="BH46" s="13"/>
      <c r="BI46" s="3">
        <f t="shared" si="26"/>
        <v>7</v>
      </c>
      <c r="BJ46" s="13"/>
      <c r="BK46" s="13"/>
      <c r="BL46" s="13"/>
      <c r="BM46" s="13"/>
      <c r="BN46" s="3">
        <f t="shared" si="27"/>
        <v>7</v>
      </c>
      <c r="BO46" s="13"/>
      <c r="BP46" s="13"/>
      <c r="BQ46" s="13"/>
      <c r="BR46" s="13"/>
      <c r="BS46" s="3">
        <f t="shared" si="28"/>
        <v>7</v>
      </c>
    </row>
    <row r="47" spans="1:71" s="33" customFormat="1" x14ac:dyDescent="0.25">
      <c r="A47" s="31"/>
      <c r="B47" s="3" t="s">
        <v>377</v>
      </c>
      <c r="C47" s="19">
        <v>19</v>
      </c>
      <c r="D47" s="19">
        <v>10124</v>
      </c>
      <c r="E47" s="25">
        <v>21</v>
      </c>
      <c r="F47" s="3">
        <f>IF(B47="MAL",E47,IF(E47&gt;=11,E47+variables!$B$1,11))</f>
        <v>22</v>
      </c>
      <c r="G47" s="32">
        <f>$BS47/F47</f>
        <v>0.68181818181818177</v>
      </c>
      <c r="H47" s="119">
        <v>15</v>
      </c>
      <c r="I47" s="125">
        <f t="shared" si="0"/>
        <v>15</v>
      </c>
      <c r="J47" s="133"/>
      <c r="K47" s="13">
        <v>2019</v>
      </c>
      <c r="L47" s="13">
        <v>2019</v>
      </c>
      <c r="M47" s="38"/>
      <c r="N47" s="38"/>
      <c r="O47" s="38"/>
      <c r="P47" s="119">
        <f>SUM(M47:O47)+H47</f>
        <v>15</v>
      </c>
      <c r="Q47" s="13"/>
      <c r="R47" s="13"/>
      <c r="S47" s="13"/>
      <c r="T47" s="13"/>
      <c r="U47" s="3">
        <f t="shared" si="18"/>
        <v>15</v>
      </c>
      <c r="V47" s="13"/>
      <c r="W47" s="13"/>
      <c r="X47" s="13"/>
      <c r="Y47" s="13"/>
      <c r="Z47" s="3">
        <f t="shared" si="19"/>
        <v>15</v>
      </c>
      <c r="AA47" s="13"/>
      <c r="AB47" s="13"/>
      <c r="AC47" s="13"/>
      <c r="AD47" s="13"/>
      <c r="AE47" s="3">
        <f t="shared" si="20"/>
        <v>15</v>
      </c>
      <c r="AF47" s="13"/>
      <c r="AG47" s="13"/>
      <c r="AH47" s="13"/>
      <c r="AI47" s="13"/>
      <c r="AJ47" s="3">
        <f t="shared" si="21"/>
        <v>15</v>
      </c>
      <c r="AK47" s="13"/>
      <c r="AL47" s="13"/>
      <c r="AM47" s="13"/>
      <c r="AN47" s="13"/>
      <c r="AO47" s="3">
        <f t="shared" si="22"/>
        <v>15</v>
      </c>
      <c r="AP47" s="13"/>
      <c r="AQ47" s="13"/>
      <c r="AR47" s="13"/>
      <c r="AS47" s="13"/>
      <c r="AT47" s="3">
        <f t="shared" si="23"/>
        <v>15</v>
      </c>
      <c r="AU47" s="13"/>
      <c r="AV47" s="13"/>
      <c r="AW47" s="13"/>
      <c r="AX47" s="13"/>
      <c r="AY47" s="3">
        <f t="shared" si="24"/>
        <v>15</v>
      </c>
      <c r="AZ47" s="13"/>
      <c r="BA47" s="13"/>
      <c r="BB47" s="13"/>
      <c r="BC47" s="13"/>
      <c r="BD47" s="3">
        <f t="shared" si="25"/>
        <v>15</v>
      </c>
      <c r="BE47" s="13"/>
      <c r="BF47" s="13"/>
      <c r="BG47" s="13"/>
      <c r="BH47" s="13"/>
      <c r="BI47" s="3">
        <f t="shared" si="26"/>
        <v>15</v>
      </c>
      <c r="BJ47" s="13"/>
      <c r="BK47" s="13"/>
      <c r="BL47" s="13"/>
      <c r="BM47" s="13"/>
      <c r="BN47" s="3">
        <f t="shared" si="27"/>
        <v>15</v>
      </c>
      <c r="BO47" s="13"/>
      <c r="BP47" s="13"/>
      <c r="BQ47" s="13"/>
      <c r="BR47" s="13"/>
      <c r="BS47" s="3">
        <f t="shared" si="28"/>
        <v>15</v>
      </c>
    </row>
    <row r="48" spans="1:71" s="33" customFormat="1" x14ac:dyDescent="0.25">
      <c r="A48" s="31"/>
      <c r="B48" s="3" t="s">
        <v>279</v>
      </c>
      <c r="C48" s="19">
        <v>20</v>
      </c>
      <c r="D48" s="19">
        <v>7686</v>
      </c>
      <c r="E48" s="25">
        <v>51</v>
      </c>
      <c r="F48" s="3">
        <f>IF(B48="MAL",E48,IF(E48&gt;=11,E48+variables!$B$1,11))</f>
        <v>52</v>
      </c>
      <c r="G48" s="32">
        <f>$BS48/F48</f>
        <v>0.53846153846153844</v>
      </c>
      <c r="H48" s="119">
        <v>28</v>
      </c>
      <c r="I48" s="125">
        <f t="shared" si="0"/>
        <v>28</v>
      </c>
      <c r="J48" s="133"/>
      <c r="K48" s="13">
        <v>2019</v>
      </c>
      <c r="L48" s="13">
        <v>2019</v>
      </c>
      <c r="M48" s="13"/>
      <c r="N48" s="13"/>
      <c r="O48" s="13"/>
      <c r="P48" s="119">
        <f>SUM(M48:O48)+H48</f>
        <v>28</v>
      </c>
      <c r="Q48" s="13"/>
      <c r="R48" s="13"/>
      <c r="S48" s="13"/>
      <c r="T48" s="13"/>
      <c r="U48" s="3">
        <f t="shared" si="18"/>
        <v>28</v>
      </c>
      <c r="V48" s="13"/>
      <c r="W48" s="13"/>
      <c r="X48" s="13"/>
      <c r="Y48" s="13"/>
      <c r="Z48" s="3">
        <f t="shared" si="19"/>
        <v>28</v>
      </c>
      <c r="AA48" s="13"/>
      <c r="AB48" s="13"/>
      <c r="AC48" s="13"/>
      <c r="AD48" s="13"/>
      <c r="AE48" s="3">
        <f t="shared" si="20"/>
        <v>28</v>
      </c>
      <c r="AF48" s="13"/>
      <c r="AG48" s="13"/>
      <c r="AH48" s="13"/>
      <c r="AI48" s="13"/>
      <c r="AJ48" s="3">
        <f t="shared" si="21"/>
        <v>28</v>
      </c>
      <c r="AK48" s="13"/>
      <c r="AL48" s="13"/>
      <c r="AM48" s="13"/>
      <c r="AN48" s="13"/>
      <c r="AO48" s="3">
        <f t="shared" si="22"/>
        <v>28</v>
      </c>
      <c r="AP48" s="13"/>
      <c r="AQ48" s="13"/>
      <c r="AR48" s="13"/>
      <c r="AS48" s="13"/>
      <c r="AT48" s="3">
        <f t="shared" si="23"/>
        <v>28</v>
      </c>
      <c r="AU48" s="13"/>
      <c r="AV48" s="13"/>
      <c r="AW48" s="13"/>
      <c r="AX48" s="13"/>
      <c r="AY48" s="3">
        <f t="shared" si="24"/>
        <v>28</v>
      </c>
      <c r="AZ48" s="13"/>
      <c r="BA48" s="13"/>
      <c r="BB48" s="13"/>
      <c r="BC48" s="13"/>
      <c r="BD48" s="3">
        <f t="shared" si="25"/>
        <v>28</v>
      </c>
      <c r="BE48" s="13"/>
      <c r="BF48" s="13"/>
      <c r="BG48" s="13"/>
      <c r="BH48" s="13"/>
      <c r="BI48" s="3">
        <f t="shared" si="26"/>
        <v>28</v>
      </c>
      <c r="BJ48" s="13"/>
      <c r="BK48" s="13"/>
      <c r="BL48" s="13"/>
      <c r="BM48" s="13"/>
      <c r="BN48" s="3">
        <f t="shared" si="27"/>
        <v>28</v>
      </c>
      <c r="BO48" s="13"/>
      <c r="BP48" s="13"/>
      <c r="BQ48" s="13"/>
      <c r="BR48" s="13"/>
      <c r="BS48" s="3">
        <f t="shared" si="28"/>
        <v>28</v>
      </c>
    </row>
    <row r="49" spans="1:71" s="33" customFormat="1" x14ac:dyDescent="0.25">
      <c r="A49" s="51"/>
      <c r="B49" s="51"/>
      <c r="C49" s="51"/>
      <c r="D49" s="51"/>
      <c r="E49" s="51"/>
      <c r="F49" s="51"/>
      <c r="G49" s="51"/>
      <c r="H49" s="125"/>
      <c r="I49" s="125"/>
      <c r="J49" s="125"/>
      <c r="K49" s="51"/>
      <c r="L49" s="51"/>
      <c r="M49" s="125">
        <f t="shared" ref="M49:AR49" si="29">SUM(M43:M48)</f>
        <v>0</v>
      </c>
      <c r="N49" s="125">
        <f t="shared" si="29"/>
        <v>0</v>
      </c>
      <c r="O49" s="125">
        <f t="shared" si="29"/>
        <v>0</v>
      </c>
      <c r="P49" s="125">
        <f t="shared" si="29"/>
        <v>132</v>
      </c>
      <c r="Q49" s="125">
        <f t="shared" si="29"/>
        <v>0</v>
      </c>
      <c r="R49" s="125">
        <f t="shared" si="29"/>
        <v>0</v>
      </c>
      <c r="S49" s="125">
        <f t="shared" si="29"/>
        <v>0</v>
      </c>
      <c r="T49" s="125">
        <f t="shared" si="29"/>
        <v>0</v>
      </c>
      <c r="U49" s="125">
        <f t="shared" si="29"/>
        <v>132</v>
      </c>
      <c r="V49" s="125">
        <f t="shared" si="29"/>
        <v>0</v>
      </c>
      <c r="W49" s="125">
        <f t="shared" si="29"/>
        <v>0</v>
      </c>
      <c r="X49" s="125">
        <f t="shared" si="29"/>
        <v>0</v>
      </c>
      <c r="Y49" s="125">
        <f t="shared" si="29"/>
        <v>0</v>
      </c>
      <c r="Z49" s="125">
        <f t="shared" si="29"/>
        <v>132</v>
      </c>
      <c r="AA49" s="125">
        <f t="shared" si="29"/>
        <v>0</v>
      </c>
      <c r="AB49" s="125">
        <f t="shared" si="29"/>
        <v>0</v>
      </c>
      <c r="AC49" s="125">
        <f t="shared" si="29"/>
        <v>0</v>
      </c>
      <c r="AD49" s="125">
        <f t="shared" si="29"/>
        <v>0</v>
      </c>
      <c r="AE49" s="125">
        <f t="shared" si="29"/>
        <v>132</v>
      </c>
      <c r="AF49" s="125">
        <f t="shared" si="29"/>
        <v>0</v>
      </c>
      <c r="AG49" s="125">
        <f t="shared" si="29"/>
        <v>0</v>
      </c>
      <c r="AH49" s="125">
        <f t="shared" si="29"/>
        <v>0</v>
      </c>
      <c r="AI49" s="125">
        <f t="shared" si="29"/>
        <v>0</v>
      </c>
      <c r="AJ49" s="125">
        <f t="shared" si="29"/>
        <v>132</v>
      </c>
      <c r="AK49" s="125">
        <f t="shared" si="29"/>
        <v>0</v>
      </c>
      <c r="AL49" s="125">
        <f t="shared" si="29"/>
        <v>0</v>
      </c>
      <c r="AM49" s="125">
        <f t="shared" si="29"/>
        <v>0</v>
      </c>
      <c r="AN49" s="125">
        <f t="shared" si="29"/>
        <v>0</v>
      </c>
      <c r="AO49" s="125">
        <f t="shared" si="29"/>
        <v>132</v>
      </c>
      <c r="AP49" s="125">
        <f t="shared" si="29"/>
        <v>0</v>
      </c>
      <c r="AQ49" s="125">
        <f t="shared" si="29"/>
        <v>0</v>
      </c>
      <c r="AR49" s="125">
        <f t="shared" si="29"/>
        <v>0</v>
      </c>
      <c r="AS49" s="125">
        <f t="shared" ref="AS49:BS49" si="30">SUM(AS43:AS48)</f>
        <v>0</v>
      </c>
      <c r="AT49" s="125">
        <f t="shared" si="30"/>
        <v>132</v>
      </c>
      <c r="AU49" s="125">
        <f t="shared" si="30"/>
        <v>0</v>
      </c>
      <c r="AV49" s="125">
        <f t="shared" si="30"/>
        <v>0</v>
      </c>
      <c r="AW49" s="125">
        <f t="shared" si="30"/>
        <v>0</v>
      </c>
      <c r="AX49" s="125">
        <f t="shared" si="30"/>
        <v>0</v>
      </c>
      <c r="AY49" s="125">
        <f t="shared" si="30"/>
        <v>132</v>
      </c>
      <c r="AZ49" s="125">
        <f t="shared" si="30"/>
        <v>0</v>
      </c>
      <c r="BA49" s="125">
        <f t="shared" si="30"/>
        <v>0</v>
      </c>
      <c r="BB49" s="125">
        <f t="shared" si="30"/>
        <v>0</v>
      </c>
      <c r="BC49" s="125">
        <f t="shared" si="30"/>
        <v>0</v>
      </c>
      <c r="BD49" s="125">
        <f t="shared" si="30"/>
        <v>132</v>
      </c>
      <c r="BE49" s="125">
        <f t="shared" si="30"/>
        <v>0</v>
      </c>
      <c r="BF49" s="125">
        <f t="shared" si="30"/>
        <v>0</v>
      </c>
      <c r="BG49" s="125">
        <f t="shared" si="30"/>
        <v>0</v>
      </c>
      <c r="BH49" s="125">
        <f t="shared" si="30"/>
        <v>0</v>
      </c>
      <c r="BI49" s="125">
        <f t="shared" si="30"/>
        <v>132</v>
      </c>
      <c r="BJ49" s="125">
        <f t="shared" si="30"/>
        <v>0</v>
      </c>
      <c r="BK49" s="125">
        <f t="shared" si="30"/>
        <v>0</v>
      </c>
      <c r="BL49" s="125">
        <f t="shared" si="30"/>
        <v>0</v>
      </c>
      <c r="BM49" s="125">
        <f t="shared" si="30"/>
        <v>0</v>
      </c>
      <c r="BN49" s="125">
        <f t="shared" si="30"/>
        <v>132</v>
      </c>
      <c r="BO49" s="125">
        <f t="shared" si="30"/>
        <v>0</v>
      </c>
      <c r="BP49" s="125">
        <f t="shared" si="30"/>
        <v>0</v>
      </c>
      <c r="BQ49" s="125">
        <f t="shared" si="30"/>
        <v>0</v>
      </c>
      <c r="BR49" s="125">
        <f t="shared" si="30"/>
        <v>0</v>
      </c>
      <c r="BS49" s="125">
        <f t="shared" si="30"/>
        <v>132</v>
      </c>
    </row>
    <row r="50" spans="1:71" s="33" customFormat="1" x14ac:dyDescent="0.25">
      <c r="A50" s="3"/>
      <c r="B50" s="3" t="s">
        <v>264</v>
      </c>
      <c r="C50" s="3">
        <f>COUNT(C44:C48)</f>
        <v>5</v>
      </c>
      <c r="D50" s="3"/>
      <c r="E50" s="3">
        <f>SUM(E43:E48)</f>
        <v>193</v>
      </c>
      <c r="F50" s="3">
        <f>SUM(F43:F48)</f>
        <v>198</v>
      </c>
      <c r="G50" s="32">
        <f>$BS49/F50</f>
        <v>0.66666666666666663</v>
      </c>
      <c r="H50" s="119">
        <f>SUM(H43:H48)</f>
        <v>132</v>
      </c>
      <c r="I50" s="119">
        <f>SUM(I43:I48)</f>
        <v>132</v>
      </c>
      <c r="J50" s="119">
        <f>SUM(J43:J48)</f>
        <v>0</v>
      </c>
      <c r="K50" s="3"/>
      <c r="L50" s="3"/>
      <c r="M50" s="3"/>
      <c r="N50" s="3"/>
      <c r="O50" s="3"/>
      <c r="P50" s="32">
        <f>P49/F50</f>
        <v>0.66666666666666663</v>
      </c>
      <c r="Q50" s="3"/>
      <c r="R50" s="3">
        <f>M49+R49</f>
        <v>0</v>
      </c>
      <c r="S50" s="3">
        <f>N49+S49</f>
        <v>0</v>
      </c>
      <c r="T50" s="3">
        <f>O49+T49</f>
        <v>0</v>
      </c>
      <c r="U50" s="32">
        <f>U49/F50</f>
        <v>0.66666666666666663</v>
      </c>
      <c r="V50" s="3"/>
      <c r="W50" s="3">
        <f>R50+W49</f>
        <v>0</v>
      </c>
      <c r="X50" s="3">
        <f>S50+X49</f>
        <v>0</v>
      </c>
      <c r="Y50" s="3">
        <f>T50+Y49</f>
        <v>0</v>
      </c>
      <c r="Z50" s="32">
        <f>Z49/F50</f>
        <v>0.66666666666666663</v>
      </c>
      <c r="AA50" s="3"/>
      <c r="AB50" s="3">
        <f>W50+AB49</f>
        <v>0</v>
      </c>
      <c r="AC50" s="3">
        <f>X50+AC49</f>
        <v>0</v>
      </c>
      <c r="AD50" s="3">
        <f>Y50+AD49</f>
        <v>0</v>
      </c>
      <c r="AE50" s="32">
        <f>AE49/F50</f>
        <v>0.66666666666666663</v>
      </c>
      <c r="AF50" s="3"/>
      <c r="AG50" s="3">
        <f>AB50+AG49</f>
        <v>0</v>
      </c>
      <c r="AH50" s="3">
        <f>AC50+AH49</f>
        <v>0</v>
      </c>
      <c r="AI50" s="3">
        <f>AD50+AI49</f>
        <v>0</v>
      </c>
      <c r="AJ50" s="32">
        <f>AJ49/F50</f>
        <v>0.66666666666666663</v>
      </c>
      <c r="AK50" s="3"/>
      <c r="AL50" s="3">
        <f>AG50+AL49</f>
        <v>0</v>
      </c>
      <c r="AM50" s="3">
        <f>AH50+AM49</f>
        <v>0</v>
      </c>
      <c r="AN50" s="3">
        <f>AI50+AN49</f>
        <v>0</v>
      </c>
      <c r="AO50" s="32">
        <f>AO49/F50</f>
        <v>0.66666666666666663</v>
      </c>
      <c r="AP50" s="3"/>
      <c r="AQ50" s="3">
        <f>AL50+AQ49</f>
        <v>0</v>
      </c>
      <c r="AR50" s="3">
        <f>AM50+AR49</f>
        <v>0</v>
      </c>
      <c r="AS50" s="3">
        <f>AN50+AS49</f>
        <v>0</v>
      </c>
      <c r="AT50" s="32">
        <f>AT49/F50</f>
        <v>0.66666666666666663</v>
      </c>
      <c r="AU50" s="3"/>
      <c r="AV50" s="3">
        <f>AQ50+AV49</f>
        <v>0</v>
      </c>
      <c r="AW50" s="3">
        <f>AR50+AW49</f>
        <v>0</v>
      </c>
      <c r="AX50" s="3">
        <f>AS50+AX49</f>
        <v>0</v>
      </c>
      <c r="AY50" s="32">
        <f>AY49/F50</f>
        <v>0.66666666666666663</v>
      </c>
      <c r="AZ50" s="3"/>
      <c r="BA50" s="3">
        <f>AV50+BA49</f>
        <v>0</v>
      </c>
      <c r="BB50" s="3">
        <f>AW50+BB49</f>
        <v>0</v>
      </c>
      <c r="BC50" s="3">
        <f>AX50+BC49</f>
        <v>0</v>
      </c>
      <c r="BD50" s="32">
        <f>BD49/F50</f>
        <v>0.66666666666666663</v>
      </c>
      <c r="BE50" s="3"/>
      <c r="BF50" s="3">
        <f>BA50+BF49</f>
        <v>0</v>
      </c>
      <c r="BG50" s="3">
        <f>BB50+BG49</f>
        <v>0</v>
      </c>
      <c r="BH50" s="3">
        <f>BC50+BH49</f>
        <v>0</v>
      </c>
      <c r="BI50" s="32">
        <f>BI49/F50</f>
        <v>0.66666666666666663</v>
      </c>
      <c r="BJ50" s="3"/>
      <c r="BK50" s="3">
        <f>BF50+BK49</f>
        <v>0</v>
      </c>
      <c r="BL50" s="3">
        <f>BG50+BL49</f>
        <v>0</v>
      </c>
      <c r="BM50" s="3">
        <f>BH50+BM49</f>
        <v>0</v>
      </c>
      <c r="BN50" s="32">
        <f>BN49/F50</f>
        <v>0.66666666666666663</v>
      </c>
      <c r="BO50" s="3"/>
      <c r="BP50" s="3">
        <f>BK50+BP49</f>
        <v>0</v>
      </c>
      <c r="BQ50" s="3">
        <f>BL50+BQ49</f>
        <v>0</v>
      </c>
      <c r="BR50" s="3">
        <f>BM50+BR49</f>
        <v>0</v>
      </c>
      <c r="BS50" s="32">
        <f>BS49/F50</f>
        <v>0.66666666666666663</v>
      </c>
    </row>
    <row r="51" spans="1:71" s="33" customFormat="1" x14ac:dyDescent="0.25">
      <c r="H51" s="130"/>
      <c r="I51" s="125"/>
      <c r="J51" s="130"/>
    </row>
    <row r="52" spans="1:71" s="33" customFormat="1" x14ac:dyDescent="0.25">
      <c r="A52" s="31" t="s">
        <v>280</v>
      </c>
      <c r="B52" s="3" t="s">
        <v>124</v>
      </c>
      <c r="C52" s="3"/>
      <c r="D52" s="3"/>
      <c r="E52" s="25">
        <v>39</v>
      </c>
      <c r="F52" s="3">
        <f>IF(B52="MAL",E52,IF(E52&gt;=11,E52+variables!$B$1,11))</f>
        <v>39</v>
      </c>
      <c r="G52" s="32">
        <f>BS52/F52</f>
        <v>0.87179487179487181</v>
      </c>
      <c r="H52" s="119">
        <v>34</v>
      </c>
      <c r="I52" s="125">
        <f t="shared" si="0"/>
        <v>34</v>
      </c>
      <c r="J52" s="133"/>
      <c r="K52" s="13">
        <v>2019</v>
      </c>
      <c r="L52" s="13">
        <v>2019</v>
      </c>
      <c r="M52" s="13"/>
      <c r="N52" s="13"/>
      <c r="O52" s="13"/>
      <c r="P52" s="119">
        <f>+H52</f>
        <v>34</v>
      </c>
      <c r="Q52" s="13"/>
      <c r="R52" s="13"/>
      <c r="S52" s="13"/>
      <c r="T52" s="13"/>
      <c r="U52" s="3">
        <f t="shared" ref="U52:U59" si="31">SUM(P52:T52)</f>
        <v>34</v>
      </c>
      <c r="V52" s="13"/>
      <c r="W52" s="13"/>
      <c r="X52" s="13"/>
      <c r="Y52" s="13"/>
      <c r="Z52" s="3">
        <f t="shared" ref="Z52:Z59" si="32">SUM(U52:Y52)</f>
        <v>34</v>
      </c>
      <c r="AA52" s="13"/>
      <c r="AB52" s="13"/>
      <c r="AC52" s="13"/>
      <c r="AD52" s="13"/>
      <c r="AE52" s="3">
        <f t="shared" ref="AE52:AE59" si="33">SUM(Z52:AD52)</f>
        <v>34</v>
      </c>
      <c r="AF52" s="13"/>
      <c r="AG52" s="13"/>
      <c r="AH52" s="13"/>
      <c r="AI52" s="13"/>
      <c r="AJ52" s="3">
        <f t="shared" ref="AJ52:AJ59" si="34">SUM(AE52:AI52)</f>
        <v>34</v>
      </c>
      <c r="AK52" s="13"/>
      <c r="AL52" s="13"/>
      <c r="AM52" s="13"/>
      <c r="AN52" s="13"/>
      <c r="AO52" s="3">
        <f t="shared" ref="AO52:AO59" si="35">SUM(AJ52:AN52)</f>
        <v>34</v>
      </c>
      <c r="AP52" s="13"/>
      <c r="AQ52" s="13"/>
      <c r="AR52" s="13"/>
      <c r="AS52" s="13"/>
      <c r="AT52" s="3">
        <f t="shared" ref="AT52:AT59" si="36">SUM(AO52:AS52)</f>
        <v>34</v>
      </c>
      <c r="AU52" s="13"/>
      <c r="AV52" s="13"/>
      <c r="AW52" s="13"/>
      <c r="AX52" s="13"/>
      <c r="AY52" s="3">
        <f t="shared" ref="AY52:AY59" si="37">SUM(AT52:AX52)</f>
        <v>34</v>
      </c>
      <c r="AZ52" s="13"/>
      <c r="BA52" s="13"/>
      <c r="BB52" s="13"/>
      <c r="BC52" s="13"/>
      <c r="BD52" s="3">
        <f t="shared" ref="BD52:BD59" si="38">SUM(AY52:BC52)</f>
        <v>34</v>
      </c>
      <c r="BE52" s="13"/>
      <c r="BF52" s="13"/>
      <c r="BG52" s="13"/>
      <c r="BH52" s="13"/>
      <c r="BI52" s="3">
        <f t="shared" ref="BI52:BI59" si="39">SUM(BD52:BH52)</f>
        <v>34</v>
      </c>
      <c r="BJ52" s="13"/>
      <c r="BK52" s="13"/>
      <c r="BL52" s="13"/>
      <c r="BM52" s="13"/>
      <c r="BN52" s="3">
        <f t="shared" ref="BN52:BN59" si="40">SUM(BI52:BM52)</f>
        <v>34</v>
      </c>
      <c r="BO52" s="13"/>
      <c r="BP52" s="13"/>
      <c r="BQ52" s="13"/>
      <c r="BR52" s="13"/>
      <c r="BS52" s="3">
        <f t="shared" ref="BS52:BS59" si="41">SUM(BN52:BR52)</f>
        <v>34</v>
      </c>
    </row>
    <row r="53" spans="1:71" s="33" customFormat="1" x14ac:dyDescent="0.25">
      <c r="A53" s="31"/>
      <c r="B53" s="3" t="s">
        <v>73</v>
      </c>
      <c r="C53" s="19">
        <v>2</v>
      </c>
      <c r="D53" s="19">
        <v>7227</v>
      </c>
      <c r="E53" s="3">
        <v>30</v>
      </c>
      <c r="F53" s="3">
        <f>IF(B53="MAL",E53,IF(E53&gt;=11,E53+variables!$B$1,11))</f>
        <v>31</v>
      </c>
      <c r="G53" s="32">
        <f t="shared" ref="G53:G59" si="42">$BS53/F53</f>
        <v>0.90322580645161288</v>
      </c>
      <c r="H53" s="119">
        <v>6</v>
      </c>
      <c r="I53" s="125">
        <f t="shared" si="0"/>
        <v>6</v>
      </c>
      <c r="J53" s="133"/>
      <c r="K53" s="13">
        <v>2019</v>
      </c>
      <c r="L53" s="13">
        <v>2019</v>
      </c>
      <c r="M53" s="13"/>
      <c r="N53" s="13"/>
      <c r="O53" s="13"/>
      <c r="P53" s="119">
        <f>SUM(M53:O53)+H53</f>
        <v>6</v>
      </c>
      <c r="Q53" s="13"/>
      <c r="R53" s="13"/>
      <c r="S53" s="13"/>
      <c r="T53" s="13"/>
      <c r="U53" s="3">
        <f t="shared" si="31"/>
        <v>6</v>
      </c>
      <c r="V53" s="13"/>
      <c r="W53" s="13"/>
      <c r="X53" s="13"/>
      <c r="Y53" s="13"/>
      <c r="Z53" s="3">
        <f t="shared" si="32"/>
        <v>6</v>
      </c>
      <c r="AA53" s="13"/>
      <c r="AB53" s="13">
        <v>1</v>
      </c>
      <c r="AC53" s="13">
        <v>21</v>
      </c>
      <c r="AD53" s="13"/>
      <c r="AE53" s="3">
        <f t="shared" si="33"/>
        <v>28</v>
      </c>
      <c r="AF53" s="13"/>
      <c r="AG53" s="13"/>
      <c r="AH53" s="13"/>
      <c r="AI53" s="13"/>
      <c r="AJ53" s="3">
        <f t="shared" si="34"/>
        <v>28</v>
      </c>
      <c r="AK53" s="13"/>
      <c r="AL53" s="13"/>
      <c r="AM53" s="13"/>
      <c r="AN53" s="13"/>
      <c r="AO53" s="3">
        <f t="shared" si="35"/>
        <v>28</v>
      </c>
      <c r="AP53" s="13"/>
      <c r="AQ53" s="13"/>
      <c r="AR53" s="13"/>
      <c r="AS53" s="13"/>
      <c r="AT53" s="3">
        <f t="shared" si="36"/>
        <v>28</v>
      </c>
      <c r="AU53" s="13"/>
      <c r="AV53" s="13"/>
      <c r="AW53" s="13"/>
      <c r="AX53" s="13"/>
      <c r="AY53" s="3">
        <f t="shared" si="37"/>
        <v>28</v>
      </c>
      <c r="AZ53" s="13"/>
      <c r="BA53" s="13"/>
      <c r="BB53" s="13"/>
      <c r="BC53" s="13"/>
      <c r="BD53" s="3">
        <f t="shared" si="38"/>
        <v>28</v>
      </c>
      <c r="BE53" s="13"/>
      <c r="BF53" s="13"/>
      <c r="BG53" s="13"/>
      <c r="BH53" s="13"/>
      <c r="BI53" s="3">
        <f t="shared" si="39"/>
        <v>28</v>
      </c>
      <c r="BJ53" s="13"/>
      <c r="BK53" s="13"/>
      <c r="BL53" s="13"/>
      <c r="BM53" s="13"/>
      <c r="BN53" s="3">
        <f t="shared" si="40"/>
        <v>28</v>
      </c>
      <c r="BO53" s="13"/>
      <c r="BP53" s="13"/>
      <c r="BQ53" s="13"/>
      <c r="BR53" s="13"/>
      <c r="BS53" s="3">
        <f t="shared" si="41"/>
        <v>28</v>
      </c>
    </row>
    <row r="54" spans="1:71" s="351" customFormat="1" x14ac:dyDescent="0.25">
      <c r="A54" s="365"/>
      <c r="B54" s="372" t="s">
        <v>273</v>
      </c>
      <c r="C54" s="373">
        <v>32</v>
      </c>
      <c r="D54" s="373">
        <v>7290</v>
      </c>
      <c r="E54" s="374">
        <v>26</v>
      </c>
      <c r="F54" s="347">
        <f>IF(B54="MAL",E54,IF(E54&gt;=11,E54+variables!$B$1,11))</f>
        <v>27</v>
      </c>
      <c r="G54" s="348">
        <f t="shared" si="42"/>
        <v>1</v>
      </c>
      <c r="H54" s="349">
        <v>11</v>
      </c>
      <c r="I54" s="356">
        <f t="shared" si="0"/>
        <v>11</v>
      </c>
      <c r="J54" s="357"/>
      <c r="K54" s="350">
        <v>2019</v>
      </c>
      <c r="L54" s="350">
        <v>2019</v>
      </c>
      <c r="M54" s="350"/>
      <c r="N54" s="350"/>
      <c r="O54" s="350"/>
      <c r="P54" s="349">
        <f t="shared" ref="P54:P59" si="43">SUM(M54:O54)+H54</f>
        <v>11</v>
      </c>
      <c r="Q54" s="375"/>
      <c r="R54" s="350"/>
      <c r="S54" s="350"/>
      <c r="T54" s="350"/>
      <c r="U54" s="347">
        <f t="shared" si="31"/>
        <v>11</v>
      </c>
      <c r="V54" s="350"/>
      <c r="W54" s="350"/>
      <c r="X54" s="350"/>
      <c r="Y54" s="350"/>
      <c r="Z54" s="347">
        <f t="shared" si="32"/>
        <v>11</v>
      </c>
      <c r="AA54" s="350"/>
      <c r="AB54" s="350"/>
      <c r="AC54" s="350"/>
      <c r="AD54" s="350"/>
      <c r="AE54" s="347">
        <f t="shared" si="33"/>
        <v>11</v>
      </c>
      <c r="AF54" s="350"/>
      <c r="AG54" s="350"/>
      <c r="AH54" s="350"/>
      <c r="AI54" s="350"/>
      <c r="AJ54" s="347">
        <f t="shared" si="34"/>
        <v>11</v>
      </c>
      <c r="AK54" s="350"/>
      <c r="AL54" s="350">
        <v>1</v>
      </c>
      <c r="AM54" s="350">
        <v>15</v>
      </c>
      <c r="AN54" s="350"/>
      <c r="AO54" s="347">
        <f t="shared" si="35"/>
        <v>27</v>
      </c>
      <c r="AP54" s="350"/>
      <c r="AQ54" s="350"/>
      <c r="AR54" s="350"/>
      <c r="AS54" s="350"/>
      <c r="AT54" s="347">
        <f t="shared" si="36"/>
        <v>27</v>
      </c>
      <c r="AU54" s="350"/>
      <c r="AV54" s="350"/>
      <c r="AW54" s="350"/>
      <c r="AX54" s="350"/>
      <c r="AY54" s="347">
        <f t="shared" si="37"/>
        <v>27</v>
      </c>
      <c r="AZ54" s="350"/>
      <c r="BA54" s="350"/>
      <c r="BB54" s="350"/>
      <c r="BC54" s="350"/>
      <c r="BD54" s="347">
        <f t="shared" si="38"/>
        <v>27</v>
      </c>
      <c r="BE54" s="350"/>
      <c r="BF54" s="350"/>
      <c r="BG54" s="350"/>
      <c r="BH54" s="350"/>
      <c r="BI54" s="347">
        <f t="shared" si="39"/>
        <v>27</v>
      </c>
      <c r="BJ54" s="350"/>
      <c r="BK54" s="350"/>
      <c r="BL54" s="350"/>
      <c r="BM54" s="350"/>
      <c r="BN54" s="347">
        <f t="shared" si="40"/>
        <v>27</v>
      </c>
      <c r="BO54" s="350"/>
      <c r="BP54" s="350"/>
      <c r="BQ54" s="350"/>
      <c r="BR54" s="350"/>
      <c r="BS54" s="347">
        <f t="shared" si="41"/>
        <v>27</v>
      </c>
    </row>
    <row r="55" spans="1:71" s="33" customFormat="1" x14ac:dyDescent="0.25">
      <c r="A55" s="31"/>
      <c r="B55" s="26" t="s">
        <v>299</v>
      </c>
      <c r="C55" s="19">
        <v>35</v>
      </c>
      <c r="D55" s="19">
        <v>901</v>
      </c>
      <c r="E55" s="3">
        <v>23</v>
      </c>
      <c r="F55" s="3">
        <f>IF(B55="MAL",E55,IF(E55&gt;=11,E55+variables!$B$1,11))</f>
        <v>24</v>
      </c>
      <c r="G55" s="32">
        <f t="shared" si="42"/>
        <v>0.91666666666666663</v>
      </c>
      <c r="H55" s="119">
        <v>10</v>
      </c>
      <c r="I55" s="125">
        <f t="shared" si="0"/>
        <v>10</v>
      </c>
      <c r="J55" s="133"/>
      <c r="K55" s="13">
        <v>2019</v>
      </c>
      <c r="L55" s="13">
        <v>2019</v>
      </c>
      <c r="M55" s="38"/>
      <c r="N55" s="38"/>
      <c r="O55" s="38"/>
      <c r="P55" s="119">
        <f t="shared" si="43"/>
        <v>10</v>
      </c>
      <c r="Q55" s="13"/>
      <c r="R55" s="13"/>
      <c r="S55" s="13"/>
      <c r="T55" s="13"/>
      <c r="U55" s="3">
        <f t="shared" si="31"/>
        <v>10</v>
      </c>
      <c r="V55" s="13"/>
      <c r="W55" s="13"/>
      <c r="X55" s="13"/>
      <c r="Y55" s="13"/>
      <c r="Z55" s="3">
        <f t="shared" si="32"/>
        <v>10</v>
      </c>
      <c r="AA55" s="13"/>
      <c r="AB55" s="13"/>
      <c r="AC55" s="13">
        <v>12</v>
      </c>
      <c r="AD55" s="13"/>
      <c r="AE55" s="3">
        <f t="shared" si="33"/>
        <v>22</v>
      </c>
      <c r="AF55" s="13"/>
      <c r="AG55" s="13"/>
      <c r="AH55" s="13"/>
      <c r="AI55" s="13"/>
      <c r="AJ55" s="3">
        <f t="shared" si="34"/>
        <v>22</v>
      </c>
      <c r="AK55" s="13"/>
      <c r="AL55" s="13"/>
      <c r="AM55" s="13"/>
      <c r="AN55" s="13"/>
      <c r="AO55" s="3">
        <f t="shared" si="35"/>
        <v>22</v>
      </c>
      <c r="AP55" s="13"/>
      <c r="AQ55" s="13"/>
      <c r="AR55" s="13"/>
      <c r="AS55" s="13"/>
      <c r="AT55" s="3">
        <f t="shared" si="36"/>
        <v>22</v>
      </c>
      <c r="AU55" s="13"/>
      <c r="AV55" s="13"/>
      <c r="AW55" s="13"/>
      <c r="AX55" s="13"/>
      <c r="AY55" s="3">
        <f t="shared" si="37"/>
        <v>22</v>
      </c>
      <c r="AZ55" s="13"/>
      <c r="BA55" s="13"/>
      <c r="BB55" s="13"/>
      <c r="BC55" s="13"/>
      <c r="BD55" s="3">
        <f t="shared" si="38"/>
        <v>22</v>
      </c>
      <c r="BE55" s="13"/>
      <c r="BF55" s="13"/>
      <c r="BG55" s="13"/>
      <c r="BH55" s="13"/>
      <c r="BI55" s="3">
        <f t="shared" si="39"/>
        <v>22</v>
      </c>
      <c r="BJ55" s="13"/>
      <c r="BK55" s="13"/>
      <c r="BL55" s="13"/>
      <c r="BM55" s="13"/>
      <c r="BN55" s="3">
        <f t="shared" si="40"/>
        <v>22</v>
      </c>
      <c r="BO55" s="13"/>
      <c r="BP55" s="13"/>
      <c r="BQ55" s="13"/>
      <c r="BR55" s="13"/>
      <c r="BS55" s="3">
        <f t="shared" si="41"/>
        <v>22</v>
      </c>
    </row>
    <row r="56" spans="1:71" s="163" customFormat="1" x14ac:dyDescent="0.25">
      <c r="A56" s="193"/>
      <c r="B56" s="159" t="s">
        <v>18</v>
      </c>
      <c r="C56" s="198">
        <v>42</v>
      </c>
      <c r="D56" s="198">
        <v>1896</v>
      </c>
      <c r="E56" s="159">
        <v>22</v>
      </c>
      <c r="F56" s="159">
        <f>IF(B56="MAL",E56,IF(E56&gt;=11,E56+variables!$B$1,11))</f>
        <v>23</v>
      </c>
      <c r="G56" s="160">
        <f t="shared" si="42"/>
        <v>0.86956521739130432</v>
      </c>
      <c r="H56" s="161">
        <v>20</v>
      </c>
      <c r="I56" s="168">
        <f t="shared" si="0"/>
        <v>20</v>
      </c>
      <c r="J56" s="169"/>
      <c r="K56" s="162">
        <v>2019</v>
      </c>
      <c r="L56" s="162">
        <v>2019</v>
      </c>
      <c r="M56" s="162"/>
      <c r="N56" s="162"/>
      <c r="O56" s="162"/>
      <c r="P56" s="161">
        <f t="shared" si="43"/>
        <v>20</v>
      </c>
      <c r="Q56" s="162"/>
      <c r="R56" s="162"/>
      <c r="S56" s="162"/>
      <c r="T56" s="162"/>
      <c r="U56" s="159">
        <f t="shared" si="31"/>
        <v>20</v>
      </c>
      <c r="V56" s="162"/>
      <c r="W56" s="162"/>
      <c r="X56" s="162"/>
      <c r="Y56" s="162"/>
      <c r="Z56" s="159">
        <f t="shared" si="32"/>
        <v>20</v>
      </c>
      <c r="AA56" s="162"/>
      <c r="AB56" s="162"/>
      <c r="AC56" s="162"/>
      <c r="AD56" s="162"/>
      <c r="AE56" s="159">
        <f t="shared" si="33"/>
        <v>20</v>
      </c>
      <c r="AF56" s="162"/>
      <c r="AG56" s="162"/>
      <c r="AH56" s="162"/>
      <c r="AI56" s="162"/>
      <c r="AJ56" s="159">
        <f t="shared" si="34"/>
        <v>20</v>
      </c>
      <c r="AK56" s="162"/>
      <c r="AL56" s="162"/>
      <c r="AM56" s="162"/>
      <c r="AN56" s="162"/>
      <c r="AO56" s="159">
        <f t="shared" si="35"/>
        <v>20</v>
      </c>
      <c r="AP56" s="162"/>
      <c r="AQ56" s="162"/>
      <c r="AR56" s="162"/>
      <c r="AS56" s="162"/>
      <c r="AT56" s="159">
        <f t="shared" si="36"/>
        <v>20</v>
      </c>
      <c r="AU56" s="162"/>
      <c r="AV56" s="162"/>
      <c r="AW56" s="162"/>
      <c r="AX56" s="162"/>
      <c r="AY56" s="159">
        <f t="shared" si="37"/>
        <v>20</v>
      </c>
      <c r="AZ56" s="162"/>
      <c r="BA56" s="162"/>
      <c r="BB56" s="162"/>
      <c r="BC56" s="162"/>
      <c r="BD56" s="159">
        <f t="shared" si="38"/>
        <v>20</v>
      </c>
      <c r="BE56" s="162"/>
      <c r="BF56" s="162"/>
      <c r="BG56" s="162"/>
      <c r="BH56" s="162"/>
      <c r="BI56" s="159">
        <f t="shared" si="39"/>
        <v>20</v>
      </c>
      <c r="BJ56" s="162"/>
      <c r="BK56" s="162"/>
      <c r="BL56" s="162"/>
      <c r="BM56" s="162"/>
      <c r="BN56" s="159">
        <f t="shared" si="40"/>
        <v>20</v>
      </c>
      <c r="BO56" s="162"/>
      <c r="BP56" s="162"/>
      <c r="BQ56" s="162"/>
      <c r="BR56" s="162"/>
      <c r="BS56" s="159">
        <f t="shared" si="41"/>
        <v>20</v>
      </c>
    </row>
    <row r="57" spans="1:71" s="33" customFormat="1" x14ac:dyDescent="0.25">
      <c r="A57" s="31"/>
      <c r="B57" s="3" t="s">
        <v>148</v>
      </c>
      <c r="C57" s="19">
        <v>54</v>
      </c>
      <c r="D57" s="19">
        <v>463</v>
      </c>
      <c r="E57" s="3">
        <v>34</v>
      </c>
      <c r="F57" s="3">
        <f>IF(B57="MAL",E57,IF(E57&gt;=11,E57+variables!$B$1,11))</f>
        <v>35</v>
      </c>
      <c r="G57" s="32">
        <f t="shared" si="42"/>
        <v>0.25714285714285712</v>
      </c>
      <c r="H57" s="119">
        <v>9</v>
      </c>
      <c r="I57" s="125">
        <f t="shared" si="0"/>
        <v>9</v>
      </c>
      <c r="J57" s="133"/>
      <c r="K57" s="13">
        <v>2019</v>
      </c>
      <c r="L57" s="13">
        <v>2019</v>
      </c>
      <c r="M57" s="13"/>
      <c r="N57" s="13"/>
      <c r="O57" s="13"/>
      <c r="P57" s="119">
        <f t="shared" si="43"/>
        <v>9</v>
      </c>
      <c r="Q57" s="13"/>
      <c r="R57" s="13"/>
      <c r="S57" s="13"/>
      <c r="T57" s="13"/>
      <c r="U57" s="3">
        <f t="shared" si="31"/>
        <v>9</v>
      </c>
      <c r="V57" s="13"/>
      <c r="W57" s="13"/>
      <c r="X57" s="13"/>
      <c r="Y57" s="13"/>
      <c r="Z57" s="3">
        <f t="shared" si="32"/>
        <v>9</v>
      </c>
      <c r="AA57" s="13"/>
      <c r="AB57" s="13"/>
      <c r="AC57" s="13"/>
      <c r="AD57" s="13"/>
      <c r="AE57" s="3">
        <f t="shared" si="33"/>
        <v>9</v>
      </c>
      <c r="AF57" s="13"/>
      <c r="AG57" s="13"/>
      <c r="AH57" s="13"/>
      <c r="AI57" s="13"/>
      <c r="AJ57" s="3">
        <f t="shared" si="34"/>
        <v>9</v>
      </c>
      <c r="AK57" s="13"/>
      <c r="AL57" s="13"/>
      <c r="AM57" s="13"/>
      <c r="AN57" s="13"/>
      <c r="AO57" s="3">
        <f t="shared" si="35"/>
        <v>9</v>
      </c>
      <c r="AP57" s="13"/>
      <c r="AQ57" s="13"/>
      <c r="AR57" s="13"/>
      <c r="AS57" s="13"/>
      <c r="AT57" s="3">
        <f t="shared" si="36"/>
        <v>9</v>
      </c>
      <c r="AU57" s="13"/>
      <c r="AV57" s="13"/>
      <c r="AW57" s="13"/>
      <c r="AX57" s="13"/>
      <c r="AY57" s="3">
        <f t="shared" si="37"/>
        <v>9</v>
      </c>
      <c r="AZ57" s="13"/>
      <c r="BA57" s="13"/>
      <c r="BB57" s="13"/>
      <c r="BC57" s="13"/>
      <c r="BD57" s="3">
        <f t="shared" si="38"/>
        <v>9</v>
      </c>
      <c r="BE57" s="13"/>
      <c r="BF57" s="13"/>
      <c r="BG57" s="13"/>
      <c r="BH57" s="13"/>
      <c r="BI57" s="3">
        <f t="shared" si="39"/>
        <v>9</v>
      </c>
      <c r="BJ57" s="13"/>
      <c r="BK57" s="13"/>
      <c r="BL57" s="13"/>
      <c r="BM57" s="13"/>
      <c r="BN57" s="3">
        <f t="shared" si="40"/>
        <v>9</v>
      </c>
      <c r="BO57" s="13"/>
      <c r="BP57" s="13"/>
      <c r="BQ57" s="13"/>
      <c r="BR57" s="13"/>
      <c r="BS57" s="3">
        <f t="shared" si="41"/>
        <v>9</v>
      </c>
    </row>
    <row r="58" spans="1:71" s="351" customFormat="1" x14ac:dyDescent="0.25">
      <c r="A58" s="365"/>
      <c r="B58" s="372" t="s">
        <v>149</v>
      </c>
      <c r="C58" s="373">
        <v>65</v>
      </c>
      <c r="D58" s="373">
        <v>2937</v>
      </c>
      <c r="E58" s="374">
        <v>15</v>
      </c>
      <c r="F58" s="347">
        <f>IF(B58="MAL",E58,IF(E58&gt;=11,E58+variables!$B$1,11))</f>
        <v>16</v>
      </c>
      <c r="G58" s="348">
        <f t="shared" si="42"/>
        <v>1</v>
      </c>
      <c r="H58" s="349">
        <v>5</v>
      </c>
      <c r="I58" s="356">
        <f t="shared" si="0"/>
        <v>5</v>
      </c>
      <c r="J58" s="357"/>
      <c r="K58" s="350">
        <v>2019</v>
      </c>
      <c r="L58" s="350">
        <v>2019</v>
      </c>
      <c r="M58" s="350"/>
      <c r="N58" s="350"/>
      <c r="O58" s="350"/>
      <c r="P58" s="349">
        <f t="shared" si="43"/>
        <v>5</v>
      </c>
      <c r="Q58" s="375"/>
      <c r="R58" s="350"/>
      <c r="S58" s="350"/>
      <c r="T58" s="350"/>
      <c r="U58" s="347">
        <f t="shared" si="31"/>
        <v>5</v>
      </c>
      <c r="V58" s="350"/>
      <c r="W58" s="350"/>
      <c r="X58" s="350"/>
      <c r="Y58" s="350"/>
      <c r="Z58" s="347">
        <f t="shared" si="32"/>
        <v>5</v>
      </c>
      <c r="AA58" s="350"/>
      <c r="AB58" s="350"/>
      <c r="AC58" s="350"/>
      <c r="AD58" s="350">
        <v>11</v>
      </c>
      <c r="AE58" s="347">
        <f t="shared" si="33"/>
        <v>16</v>
      </c>
      <c r="AF58" s="350"/>
      <c r="AG58" s="350"/>
      <c r="AH58" s="350"/>
      <c r="AI58" s="350"/>
      <c r="AJ58" s="347">
        <f t="shared" si="34"/>
        <v>16</v>
      </c>
      <c r="AK58" s="350"/>
      <c r="AL58" s="350"/>
      <c r="AM58" s="350"/>
      <c r="AN58" s="350"/>
      <c r="AO58" s="347">
        <f t="shared" si="35"/>
        <v>16</v>
      </c>
      <c r="AP58" s="350"/>
      <c r="AQ58" s="350"/>
      <c r="AR58" s="350"/>
      <c r="AS58" s="350"/>
      <c r="AT58" s="347">
        <f t="shared" si="36"/>
        <v>16</v>
      </c>
      <c r="AU58" s="350"/>
      <c r="AV58" s="350"/>
      <c r="AW58" s="350"/>
      <c r="AX58" s="350"/>
      <c r="AY58" s="347">
        <f t="shared" si="37"/>
        <v>16</v>
      </c>
      <c r="AZ58" s="350"/>
      <c r="BA58" s="350"/>
      <c r="BB58" s="350"/>
      <c r="BC58" s="350"/>
      <c r="BD58" s="347">
        <f t="shared" si="38"/>
        <v>16</v>
      </c>
      <c r="BE58" s="350"/>
      <c r="BF58" s="350"/>
      <c r="BG58" s="350"/>
      <c r="BH58" s="350"/>
      <c r="BI58" s="347">
        <f t="shared" si="39"/>
        <v>16</v>
      </c>
      <c r="BJ58" s="350"/>
      <c r="BK58" s="350"/>
      <c r="BL58" s="350"/>
      <c r="BM58" s="350"/>
      <c r="BN58" s="347">
        <f t="shared" si="40"/>
        <v>16</v>
      </c>
      <c r="BO58" s="350"/>
      <c r="BP58" s="350"/>
      <c r="BQ58" s="350"/>
      <c r="BR58" s="350"/>
      <c r="BS58" s="347">
        <f t="shared" si="41"/>
        <v>16</v>
      </c>
    </row>
    <row r="59" spans="1:71" s="351" customFormat="1" x14ac:dyDescent="0.25">
      <c r="A59" s="365"/>
      <c r="B59" s="347" t="s">
        <v>150</v>
      </c>
      <c r="C59" s="363">
        <v>69</v>
      </c>
      <c r="D59" s="363">
        <v>2770</v>
      </c>
      <c r="E59" s="347">
        <v>20</v>
      </c>
      <c r="F59" s="347">
        <f>IF(B59="MAL",E59,IF(E59&gt;=11,E59+variables!$B$1,11))</f>
        <v>21</v>
      </c>
      <c r="G59" s="348">
        <f t="shared" si="42"/>
        <v>1</v>
      </c>
      <c r="H59" s="349">
        <v>12</v>
      </c>
      <c r="I59" s="356">
        <f t="shared" si="0"/>
        <v>12</v>
      </c>
      <c r="J59" s="357"/>
      <c r="K59" s="350">
        <v>2019</v>
      </c>
      <c r="L59" s="350">
        <v>2019</v>
      </c>
      <c r="M59" s="350"/>
      <c r="N59" s="350"/>
      <c r="O59" s="350"/>
      <c r="P59" s="349">
        <f t="shared" si="43"/>
        <v>12</v>
      </c>
      <c r="Q59" s="350"/>
      <c r="R59" s="350"/>
      <c r="S59" s="350"/>
      <c r="T59" s="350"/>
      <c r="U59" s="347">
        <f t="shared" si="31"/>
        <v>12</v>
      </c>
      <c r="V59" s="350"/>
      <c r="W59" s="350"/>
      <c r="X59" s="350"/>
      <c r="Y59" s="350"/>
      <c r="Z59" s="347">
        <f t="shared" si="32"/>
        <v>12</v>
      </c>
      <c r="AA59" s="350"/>
      <c r="AB59" s="350"/>
      <c r="AC59" s="350"/>
      <c r="AD59" s="350"/>
      <c r="AE59" s="347">
        <f t="shared" si="33"/>
        <v>12</v>
      </c>
      <c r="AF59" s="350"/>
      <c r="AG59" s="350"/>
      <c r="AH59" s="350"/>
      <c r="AI59" s="350"/>
      <c r="AJ59" s="347">
        <f t="shared" si="34"/>
        <v>12</v>
      </c>
      <c r="AK59" s="350"/>
      <c r="AL59" s="350">
        <v>2</v>
      </c>
      <c r="AM59" s="350">
        <v>7</v>
      </c>
      <c r="AN59" s="350"/>
      <c r="AO59" s="347">
        <f t="shared" si="35"/>
        <v>21</v>
      </c>
      <c r="AP59" s="350"/>
      <c r="AQ59" s="350"/>
      <c r="AR59" s="350"/>
      <c r="AS59" s="350"/>
      <c r="AT59" s="347">
        <f t="shared" si="36"/>
        <v>21</v>
      </c>
      <c r="AU59" s="350"/>
      <c r="AV59" s="350"/>
      <c r="AW59" s="350"/>
      <c r="AX59" s="350"/>
      <c r="AY59" s="347">
        <f t="shared" si="37"/>
        <v>21</v>
      </c>
      <c r="AZ59" s="350"/>
      <c r="BA59" s="350"/>
      <c r="BB59" s="350"/>
      <c r="BC59" s="350"/>
      <c r="BD59" s="347">
        <f t="shared" si="38"/>
        <v>21</v>
      </c>
      <c r="BE59" s="350"/>
      <c r="BF59" s="350"/>
      <c r="BG59" s="350"/>
      <c r="BH59" s="350"/>
      <c r="BI59" s="347">
        <f t="shared" si="39"/>
        <v>21</v>
      </c>
      <c r="BJ59" s="350"/>
      <c r="BK59" s="350"/>
      <c r="BL59" s="350"/>
      <c r="BM59" s="350"/>
      <c r="BN59" s="347">
        <f t="shared" si="40"/>
        <v>21</v>
      </c>
      <c r="BO59" s="350"/>
      <c r="BP59" s="350"/>
      <c r="BQ59" s="350"/>
      <c r="BR59" s="350"/>
      <c r="BS59" s="347">
        <f t="shared" si="41"/>
        <v>21</v>
      </c>
    </row>
    <row r="60" spans="1:71" s="33" customFormat="1" x14ac:dyDescent="0.25">
      <c r="A60" s="51"/>
      <c r="B60" s="51"/>
      <c r="C60" s="51"/>
      <c r="D60" s="51"/>
      <c r="E60" s="51"/>
      <c r="F60" s="51"/>
      <c r="G60" s="51"/>
      <c r="H60" s="125"/>
      <c r="I60" s="125"/>
      <c r="J60" s="125"/>
      <c r="K60" s="51"/>
      <c r="L60" s="51"/>
      <c r="M60" s="125">
        <f t="shared" ref="M60:AR60" si="44">SUM(M52:M59)</f>
        <v>0</v>
      </c>
      <c r="N60" s="125">
        <f t="shared" si="44"/>
        <v>0</v>
      </c>
      <c r="O60" s="125">
        <f t="shared" si="44"/>
        <v>0</v>
      </c>
      <c r="P60" s="125">
        <f t="shared" si="44"/>
        <v>107</v>
      </c>
      <c r="Q60" s="125">
        <f t="shared" si="44"/>
        <v>0</v>
      </c>
      <c r="R60" s="125">
        <f t="shared" si="44"/>
        <v>0</v>
      </c>
      <c r="S60" s="125">
        <f t="shared" si="44"/>
        <v>0</v>
      </c>
      <c r="T60" s="125">
        <f t="shared" si="44"/>
        <v>0</v>
      </c>
      <c r="U60" s="125">
        <f t="shared" si="44"/>
        <v>107</v>
      </c>
      <c r="V60" s="125">
        <f t="shared" si="44"/>
        <v>0</v>
      </c>
      <c r="W60" s="125">
        <f t="shared" si="44"/>
        <v>0</v>
      </c>
      <c r="X60" s="125">
        <f t="shared" si="44"/>
        <v>0</v>
      </c>
      <c r="Y60" s="125">
        <f t="shared" si="44"/>
        <v>0</v>
      </c>
      <c r="Z60" s="125">
        <f t="shared" si="44"/>
        <v>107</v>
      </c>
      <c r="AA60" s="125">
        <f t="shared" si="44"/>
        <v>0</v>
      </c>
      <c r="AB60" s="125">
        <f t="shared" si="44"/>
        <v>1</v>
      </c>
      <c r="AC60" s="125">
        <f t="shared" si="44"/>
        <v>33</v>
      </c>
      <c r="AD60" s="125">
        <f t="shared" si="44"/>
        <v>11</v>
      </c>
      <c r="AE60" s="125">
        <f t="shared" si="44"/>
        <v>152</v>
      </c>
      <c r="AF60" s="125">
        <f t="shared" si="44"/>
        <v>0</v>
      </c>
      <c r="AG60" s="125">
        <f t="shared" si="44"/>
        <v>0</v>
      </c>
      <c r="AH60" s="125">
        <f t="shared" si="44"/>
        <v>0</v>
      </c>
      <c r="AI60" s="125">
        <f t="shared" si="44"/>
        <v>0</v>
      </c>
      <c r="AJ60" s="125">
        <f t="shared" si="44"/>
        <v>152</v>
      </c>
      <c r="AK60" s="125">
        <f t="shared" si="44"/>
        <v>0</v>
      </c>
      <c r="AL60" s="125">
        <f t="shared" si="44"/>
        <v>3</v>
      </c>
      <c r="AM60" s="125">
        <f t="shared" si="44"/>
        <v>22</v>
      </c>
      <c r="AN60" s="125">
        <f t="shared" si="44"/>
        <v>0</v>
      </c>
      <c r="AO60" s="125">
        <f t="shared" si="44"/>
        <v>177</v>
      </c>
      <c r="AP60" s="125">
        <f t="shared" si="44"/>
        <v>0</v>
      </c>
      <c r="AQ60" s="125">
        <f t="shared" si="44"/>
        <v>0</v>
      </c>
      <c r="AR60" s="125">
        <f t="shared" si="44"/>
        <v>0</v>
      </c>
      <c r="AS60" s="125">
        <f t="shared" ref="AS60:BS60" si="45">SUM(AS52:AS59)</f>
        <v>0</v>
      </c>
      <c r="AT60" s="125">
        <f t="shared" si="45"/>
        <v>177</v>
      </c>
      <c r="AU60" s="125">
        <f t="shared" si="45"/>
        <v>0</v>
      </c>
      <c r="AV60" s="125">
        <f t="shared" si="45"/>
        <v>0</v>
      </c>
      <c r="AW60" s="125">
        <f t="shared" si="45"/>
        <v>0</v>
      </c>
      <c r="AX60" s="125">
        <f t="shared" si="45"/>
        <v>0</v>
      </c>
      <c r="AY60" s="125">
        <f t="shared" si="45"/>
        <v>177</v>
      </c>
      <c r="AZ60" s="125">
        <f t="shared" si="45"/>
        <v>0</v>
      </c>
      <c r="BA60" s="125">
        <f t="shared" si="45"/>
        <v>0</v>
      </c>
      <c r="BB60" s="125">
        <f t="shared" si="45"/>
        <v>0</v>
      </c>
      <c r="BC60" s="125">
        <f t="shared" si="45"/>
        <v>0</v>
      </c>
      <c r="BD60" s="125">
        <f t="shared" si="45"/>
        <v>177</v>
      </c>
      <c r="BE60" s="125">
        <f t="shared" si="45"/>
        <v>0</v>
      </c>
      <c r="BF60" s="125">
        <f t="shared" si="45"/>
        <v>0</v>
      </c>
      <c r="BG60" s="125">
        <f t="shared" si="45"/>
        <v>0</v>
      </c>
      <c r="BH60" s="125">
        <f t="shared" si="45"/>
        <v>0</v>
      </c>
      <c r="BI60" s="125">
        <f t="shared" si="45"/>
        <v>177</v>
      </c>
      <c r="BJ60" s="125">
        <f t="shared" si="45"/>
        <v>0</v>
      </c>
      <c r="BK60" s="125">
        <f t="shared" si="45"/>
        <v>0</v>
      </c>
      <c r="BL60" s="125">
        <f t="shared" si="45"/>
        <v>0</v>
      </c>
      <c r="BM60" s="125">
        <f t="shared" si="45"/>
        <v>0</v>
      </c>
      <c r="BN60" s="125">
        <f t="shared" si="45"/>
        <v>177</v>
      </c>
      <c r="BO60" s="125">
        <f t="shared" si="45"/>
        <v>0</v>
      </c>
      <c r="BP60" s="125">
        <f t="shared" si="45"/>
        <v>0</v>
      </c>
      <c r="BQ60" s="125">
        <f t="shared" si="45"/>
        <v>0</v>
      </c>
      <c r="BR60" s="125">
        <f t="shared" si="45"/>
        <v>0</v>
      </c>
      <c r="BS60" s="125">
        <f t="shared" si="45"/>
        <v>177</v>
      </c>
    </row>
    <row r="61" spans="1:71" s="33" customFormat="1" x14ac:dyDescent="0.25">
      <c r="A61" s="3"/>
      <c r="B61" s="3" t="s">
        <v>264</v>
      </c>
      <c r="C61" s="3">
        <f>COUNT(C53:C59)</f>
        <v>7</v>
      </c>
      <c r="D61" s="3"/>
      <c r="E61" s="3">
        <f>SUM(E52:E59)</f>
        <v>209</v>
      </c>
      <c r="F61" s="3">
        <f>SUM(F52:F59)</f>
        <v>216</v>
      </c>
      <c r="G61" s="32">
        <f>$BS60/F61</f>
        <v>0.81944444444444442</v>
      </c>
      <c r="H61" s="119">
        <f>SUM(H52:H59)</f>
        <v>107</v>
      </c>
      <c r="I61" s="119">
        <f>SUM(I52:I59)</f>
        <v>107</v>
      </c>
      <c r="J61" s="119">
        <f>SUM(J52:J59)</f>
        <v>0</v>
      </c>
      <c r="K61" s="3"/>
      <c r="L61" s="3"/>
      <c r="M61" s="3"/>
      <c r="N61" s="3"/>
      <c r="O61" s="3"/>
      <c r="P61" s="32">
        <f>P60/F61</f>
        <v>0.49537037037037035</v>
      </c>
      <c r="Q61" s="3"/>
      <c r="R61" s="3">
        <f>M60+R60</f>
        <v>0</v>
      </c>
      <c r="S61" s="3">
        <f>N60+S60</f>
        <v>0</v>
      </c>
      <c r="T61" s="3">
        <f>O60+T60</f>
        <v>0</v>
      </c>
      <c r="U61" s="32">
        <f>U60/F61</f>
        <v>0.49537037037037035</v>
      </c>
      <c r="V61" s="3"/>
      <c r="W61" s="3">
        <f>R61+W60</f>
        <v>0</v>
      </c>
      <c r="X61" s="3">
        <f>S61+X60</f>
        <v>0</v>
      </c>
      <c r="Y61" s="3">
        <f>T61+Y60</f>
        <v>0</v>
      </c>
      <c r="Z61" s="32">
        <f>Z60/F61</f>
        <v>0.49537037037037035</v>
      </c>
      <c r="AA61" s="3"/>
      <c r="AB61" s="3">
        <f>W61+AB60</f>
        <v>1</v>
      </c>
      <c r="AC61" s="3">
        <f>X61+AC60</f>
        <v>33</v>
      </c>
      <c r="AD61" s="3">
        <f>Y61+AD60</f>
        <v>11</v>
      </c>
      <c r="AE61" s="32">
        <f>AE60/F61</f>
        <v>0.70370370370370372</v>
      </c>
      <c r="AF61" s="3"/>
      <c r="AG61" s="3">
        <f>AB61+AG60</f>
        <v>1</v>
      </c>
      <c r="AH61" s="3">
        <f>AC61+AH60</f>
        <v>33</v>
      </c>
      <c r="AI61" s="3">
        <f>AD61+AI60</f>
        <v>11</v>
      </c>
      <c r="AJ61" s="32">
        <f>AJ60/F61</f>
        <v>0.70370370370370372</v>
      </c>
      <c r="AK61" s="3"/>
      <c r="AL61" s="3">
        <f>AG61+AL60</f>
        <v>4</v>
      </c>
      <c r="AM61" s="3">
        <f>AH61+AM60</f>
        <v>55</v>
      </c>
      <c r="AN61" s="3">
        <f>AI61+AN60</f>
        <v>11</v>
      </c>
      <c r="AO61" s="32">
        <f>AO60/F61</f>
        <v>0.81944444444444442</v>
      </c>
      <c r="AP61" s="3"/>
      <c r="AQ61" s="3">
        <f>AL61+AQ60</f>
        <v>4</v>
      </c>
      <c r="AR61" s="3">
        <f>AM61+AR60</f>
        <v>55</v>
      </c>
      <c r="AS61" s="3">
        <f>AN61+AS60</f>
        <v>11</v>
      </c>
      <c r="AT61" s="32">
        <f>AT60/F61</f>
        <v>0.81944444444444442</v>
      </c>
      <c r="AU61" s="3"/>
      <c r="AV61" s="3">
        <f>AQ61+AV60</f>
        <v>4</v>
      </c>
      <c r="AW61" s="3">
        <f>AR61+AW60</f>
        <v>55</v>
      </c>
      <c r="AX61" s="3">
        <f>AS61+AX60</f>
        <v>11</v>
      </c>
      <c r="AY61" s="32">
        <f>AY60/F61</f>
        <v>0.81944444444444442</v>
      </c>
      <c r="AZ61" s="3"/>
      <c r="BA61" s="3">
        <f>AV61+BA60</f>
        <v>4</v>
      </c>
      <c r="BB61" s="3">
        <f>AW61+BB60</f>
        <v>55</v>
      </c>
      <c r="BC61" s="3">
        <f>AX61+BC60</f>
        <v>11</v>
      </c>
      <c r="BD61" s="32">
        <f>BD60/F61</f>
        <v>0.81944444444444442</v>
      </c>
      <c r="BE61" s="3"/>
      <c r="BF61" s="3">
        <f>BA61+BF60</f>
        <v>4</v>
      </c>
      <c r="BG61" s="3">
        <f>BB61+BG60</f>
        <v>55</v>
      </c>
      <c r="BH61" s="3">
        <f>BC61+BH60</f>
        <v>11</v>
      </c>
      <c r="BI61" s="32">
        <f>BI60/F61</f>
        <v>0.81944444444444442</v>
      </c>
      <c r="BJ61" s="3"/>
      <c r="BK61" s="3">
        <f>BF61+BK60</f>
        <v>4</v>
      </c>
      <c r="BL61" s="3">
        <f>BG61+BL60</f>
        <v>55</v>
      </c>
      <c r="BM61" s="3">
        <f>BH61+BM60</f>
        <v>11</v>
      </c>
      <c r="BN61" s="32">
        <f>BN60/F61</f>
        <v>0.81944444444444442</v>
      </c>
      <c r="BO61" s="3"/>
      <c r="BP61" s="3">
        <f>BK61+BP60</f>
        <v>4</v>
      </c>
      <c r="BQ61" s="3">
        <f>BL61+BQ60</f>
        <v>55</v>
      </c>
      <c r="BR61" s="3">
        <f>BM61+BR60</f>
        <v>11</v>
      </c>
      <c r="BS61" s="32">
        <f>BS60/F61</f>
        <v>0.81944444444444442</v>
      </c>
    </row>
    <row r="62" spans="1:71" s="33" customFormat="1" x14ac:dyDescent="0.25">
      <c r="H62" s="130"/>
      <c r="I62" s="125"/>
      <c r="J62" s="130"/>
    </row>
    <row r="63" spans="1:71" s="33" customFormat="1" x14ac:dyDescent="0.25">
      <c r="A63" s="31" t="s">
        <v>81</v>
      </c>
      <c r="B63" s="3" t="s">
        <v>124</v>
      </c>
      <c r="C63" s="3"/>
      <c r="D63" s="3"/>
      <c r="E63" s="25">
        <v>45</v>
      </c>
      <c r="F63" s="3">
        <f>IF(B63="MAL",E63,IF(E63&gt;=11,E63+variables!$B$1,11))</f>
        <v>45</v>
      </c>
      <c r="G63" s="32">
        <f>BS63/F63</f>
        <v>1</v>
      </c>
      <c r="H63" s="119">
        <v>45</v>
      </c>
      <c r="I63" s="125">
        <f t="shared" si="0"/>
        <v>45</v>
      </c>
      <c r="J63" s="133"/>
      <c r="K63" s="13">
        <v>2019</v>
      </c>
      <c r="L63" s="13">
        <v>2019</v>
      </c>
      <c r="M63" s="13"/>
      <c r="N63" s="13"/>
      <c r="O63" s="13"/>
      <c r="P63" s="119">
        <f>+H63</f>
        <v>45</v>
      </c>
      <c r="Q63" s="13"/>
      <c r="R63" s="13"/>
      <c r="S63" s="13"/>
      <c r="T63" s="13"/>
      <c r="U63" s="3">
        <f t="shared" ref="U63:U73" si="46">SUM(P63:T63)</f>
        <v>45</v>
      </c>
      <c r="V63" s="13"/>
      <c r="W63" s="13"/>
      <c r="X63" s="13"/>
      <c r="Y63" s="13"/>
      <c r="Z63" s="3">
        <f t="shared" ref="Z63:Z73" si="47">SUM(U63:Y63)</f>
        <v>45</v>
      </c>
      <c r="AA63" s="13"/>
      <c r="AB63" s="13"/>
      <c r="AC63" s="13"/>
      <c r="AD63" s="13"/>
      <c r="AE63" s="3">
        <f t="shared" ref="AE63:AE73" si="48">SUM(Z63:AD63)</f>
        <v>45</v>
      </c>
      <c r="AF63" s="13"/>
      <c r="AG63" s="13"/>
      <c r="AH63" s="13"/>
      <c r="AI63" s="13"/>
      <c r="AJ63" s="3">
        <f t="shared" ref="AJ63:AJ73" si="49">SUM(AE63:AI63)</f>
        <v>45</v>
      </c>
      <c r="AK63" s="13"/>
      <c r="AL63" s="13"/>
      <c r="AM63" s="13"/>
      <c r="AN63" s="13"/>
      <c r="AO63" s="3">
        <f t="shared" ref="AO63:AO73" si="50">SUM(AJ63:AN63)</f>
        <v>45</v>
      </c>
      <c r="AP63" s="13"/>
      <c r="AQ63" s="13"/>
      <c r="AR63" s="13"/>
      <c r="AS63" s="13"/>
      <c r="AT63" s="3">
        <f t="shared" ref="AT63:AT73" si="51">SUM(AO63:AS63)</f>
        <v>45</v>
      </c>
      <c r="AU63" s="13"/>
      <c r="AV63" s="13"/>
      <c r="AW63" s="13"/>
      <c r="AX63" s="13"/>
      <c r="AY63" s="3">
        <f t="shared" ref="AY63:AY73" si="52">SUM(AT63:AX63)</f>
        <v>45</v>
      </c>
      <c r="AZ63" s="13"/>
      <c r="BA63" s="13"/>
      <c r="BB63" s="13"/>
      <c r="BC63" s="13"/>
      <c r="BD63" s="3">
        <f t="shared" ref="BD63:BD73" si="53">SUM(AY63:BC63)</f>
        <v>45</v>
      </c>
      <c r="BE63" s="13"/>
      <c r="BF63" s="13"/>
      <c r="BG63" s="13"/>
      <c r="BH63" s="13"/>
      <c r="BI63" s="3">
        <f t="shared" ref="BI63:BI73" si="54">SUM(BD63:BH63)</f>
        <v>45</v>
      </c>
      <c r="BJ63" s="13"/>
      <c r="BK63" s="13"/>
      <c r="BL63" s="13"/>
      <c r="BM63" s="13"/>
      <c r="BN63" s="3">
        <f t="shared" ref="BN63:BN73" si="55">SUM(BI63:BM63)</f>
        <v>45</v>
      </c>
      <c r="BO63" s="13"/>
      <c r="BP63" s="13"/>
      <c r="BQ63" s="13"/>
      <c r="BR63" s="13"/>
      <c r="BS63" s="3">
        <f t="shared" ref="BS63:BS73" si="56">SUM(BN63:BR63)</f>
        <v>45</v>
      </c>
    </row>
    <row r="64" spans="1:71" s="163" customFormat="1" x14ac:dyDescent="0.25">
      <c r="A64" s="193"/>
      <c r="B64" s="159" t="s">
        <v>426</v>
      </c>
      <c r="C64" s="198">
        <v>0</v>
      </c>
      <c r="D64" s="159"/>
      <c r="E64" s="204">
        <v>23</v>
      </c>
      <c r="F64" s="3">
        <f>IF(B64="MAL",E64,IF(E64&gt;=11,E64+variables!$B$1,11))</f>
        <v>24</v>
      </c>
      <c r="G64" s="160">
        <f t="shared" ref="G64:G73" si="57">$BS64/F64</f>
        <v>0.58333333333333337</v>
      </c>
      <c r="H64" s="161">
        <v>3</v>
      </c>
      <c r="I64" s="125">
        <f t="shared" si="0"/>
        <v>10</v>
      </c>
      <c r="J64" s="169">
        <v>7</v>
      </c>
      <c r="K64" s="162">
        <v>2019</v>
      </c>
      <c r="L64" s="13">
        <v>2019</v>
      </c>
      <c r="M64" s="162"/>
      <c r="N64" s="162"/>
      <c r="O64" s="162"/>
      <c r="P64" s="161">
        <f>SUM(M64:O64)+H64</f>
        <v>3</v>
      </c>
      <c r="Q64" s="162"/>
      <c r="R64" s="162"/>
      <c r="S64" s="162"/>
      <c r="T64" s="162"/>
      <c r="U64" s="159">
        <f t="shared" si="46"/>
        <v>3</v>
      </c>
      <c r="V64" s="162">
        <v>3</v>
      </c>
      <c r="W64" s="162"/>
      <c r="X64" s="162">
        <v>1</v>
      </c>
      <c r="Y64" s="162"/>
      <c r="Z64" s="159">
        <f t="shared" si="47"/>
        <v>7</v>
      </c>
      <c r="AA64" s="162">
        <v>3</v>
      </c>
      <c r="AB64" s="162">
        <v>3</v>
      </c>
      <c r="AC64" s="162"/>
      <c r="AD64" s="162"/>
      <c r="AE64" s="159">
        <f t="shared" si="48"/>
        <v>13</v>
      </c>
      <c r="AF64" s="162"/>
      <c r="AG64" s="162"/>
      <c r="AH64" s="162"/>
      <c r="AI64" s="162"/>
      <c r="AJ64" s="159">
        <f t="shared" si="49"/>
        <v>13</v>
      </c>
      <c r="AK64" s="162"/>
      <c r="AL64" s="162"/>
      <c r="AM64" s="162">
        <v>1</v>
      </c>
      <c r="AN64" s="162"/>
      <c r="AO64" s="159">
        <f t="shared" si="50"/>
        <v>14</v>
      </c>
      <c r="AP64" s="162"/>
      <c r="AQ64" s="162"/>
      <c r="AR64" s="162"/>
      <c r="AS64" s="162"/>
      <c r="AT64" s="159">
        <f t="shared" si="51"/>
        <v>14</v>
      </c>
      <c r="AU64" s="162"/>
      <c r="AV64" s="162"/>
      <c r="AW64" s="162"/>
      <c r="AX64" s="162"/>
      <c r="AY64" s="159">
        <f t="shared" si="52"/>
        <v>14</v>
      </c>
      <c r="AZ64" s="162"/>
      <c r="BA64" s="162"/>
      <c r="BB64" s="162"/>
      <c r="BC64" s="162"/>
      <c r="BD64" s="159">
        <f t="shared" si="53"/>
        <v>14</v>
      </c>
      <c r="BE64" s="162"/>
      <c r="BF64" s="162"/>
      <c r="BG64" s="162"/>
      <c r="BH64" s="162"/>
      <c r="BI64" s="159">
        <f t="shared" si="54"/>
        <v>14</v>
      </c>
      <c r="BJ64" s="162"/>
      <c r="BK64" s="162"/>
      <c r="BL64" s="162"/>
      <c r="BM64" s="162"/>
      <c r="BN64" s="159">
        <f t="shared" si="55"/>
        <v>14</v>
      </c>
      <c r="BO64" s="162"/>
      <c r="BP64" s="162"/>
      <c r="BQ64" s="162"/>
      <c r="BR64" s="162"/>
      <c r="BS64" s="159">
        <f t="shared" si="56"/>
        <v>14</v>
      </c>
    </row>
    <row r="65" spans="1:71" s="33" customFormat="1" x14ac:dyDescent="0.25">
      <c r="A65" s="31"/>
      <c r="B65" s="3" t="s">
        <v>82</v>
      </c>
      <c r="C65" s="19">
        <v>2</v>
      </c>
      <c r="D65" s="19">
        <v>9133</v>
      </c>
      <c r="E65" s="3">
        <v>20</v>
      </c>
      <c r="F65" s="3">
        <f>IF(B65="MAL",E65,IF(E65&gt;=11,E65+variables!$B$1,11))</f>
        <v>21</v>
      </c>
      <c r="G65" s="32">
        <f t="shared" si="57"/>
        <v>0.95238095238095233</v>
      </c>
      <c r="H65" s="119">
        <v>9</v>
      </c>
      <c r="I65" s="125">
        <f t="shared" si="0"/>
        <v>9</v>
      </c>
      <c r="J65" s="133"/>
      <c r="K65" s="13">
        <v>2019</v>
      </c>
      <c r="L65" s="13">
        <v>2019</v>
      </c>
      <c r="M65" s="13"/>
      <c r="N65" s="13"/>
      <c r="O65" s="13"/>
      <c r="P65" s="119">
        <f>SUM(M65:O65)+H65</f>
        <v>9</v>
      </c>
      <c r="Q65" s="13"/>
      <c r="R65" s="13"/>
      <c r="S65" s="13"/>
      <c r="T65" s="13"/>
      <c r="U65" s="3">
        <f t="shared" si="46"/>
        <v>9</v>
      </c>
      <c r="V65" s="13"/>
      <c r="W65" s="13"/>
      <c r="X65" s="13"/>
      <c r="Y65" s="13"/>
      <c r="Z65" s="3">
        <f t="shared" si="47"/>
        <v>9</v>
      </c>
      <c r="AA65" s="13"/>
      <c r="AB65" s="13"/>
      <c r="AC65" s="13"/>
      <c r="AD65" s="13"/>
      <c r="AE65" s="3">
        <f t="shared" si="48"/>
        <v>9</v>
      </c>
      <c r="AF65" s="13"/>
      <c r="AG65" s="13"/>
      <c r="AH65" s="13"/>
      <c r="AI65" s="13"/>
      <c r="AJ65" s="3">
        <f t="shared" si="49"/>
        <v>9</v>
      </c>
      <c r="AK65" s="13"/>
      <c r="AL65" s="13"/>
      <c r="AM65" s="13">
        <v>11</v>
      </c>
      <c r="AN65" s="13"/>
      <c r="AO65" s="3">
        <f t="shared" si="50"/>
        <v>20</v>
      </c>
      <c r="AP65" s="13"/>
      <c r="AQ65" s="13"/>
      <c r="AR65" s="13"/>
      <c r="AS65" s="13"/>
      <c r="AT65" s="3">
        <f t="shared" si="51"/>
        <v>20</v>
      </c>
      <c r="AU65" s="13"/>
      <c r="AV65" s="13"/>
      <c r="AW65" s="13"/>
      <c r="AX65" s="13"/>
      <c r="AY65" s="3">
        <f t="shared" si="52"/>
        <v>20</v>
      </c>
      <c r="AZ65" s="13"/>
      <c r="BA65" s="13"/>
      <c r="BB65" s="13"/>
      <c r="BC65" s="13"/>
      <c r="BD65" s="3">
        <f t="shared" si="53"/>
        <v>20</v>
      </c>
      <c r="BE65" s="13"/>
      <c r="BF65" s="13"/>
      <c r="BG65" s="13"/>
      <c r="BH65" s="13"/>
      <c r="BI65" s="3">
        <f t="shared" si="54"/>
        <v>20</v>
      </c>
      <c r="BJ65" s="13"/>
      <c r="BK65" s="13"/>
      <c r="BL65" s="13"/>
      <c r="BM65" s="13"/>
      <c r="BN65" s="3">
        <f t="shared" si="55"/>
        <v>20</v>
      </c>
      <c r="BO65" s="13"/>
      <c r="BP65" s="13"/>
      <c r="BQ65" s="13"/>
      <c r="BR65" s="13"/>
      <c r="BS65" s="3">
        <f t="shared" si="56"/>
        <v>20</v>
      </c>
    </row>
    <row r="66" spans="1:71" s="33" customFormat="1" x14ac:dyDescent="0.25">
      <c r="A66" s="31"/>
      <c r="B66" s="3" t="s">
        <v>230</v>
      </c>
      <c r="C66" s="19">
        <v>3</v>
      </c>
      <c r="D66" s="19">
        <v>7315</v>
      </c>
      <c r="E66" s="3">
        <v>56</v>
      </c>
      <c r="F66" s="3">
        <f>IF(B66="MAL",E66,IF(E66&gt;=11,E66+variables!$B$1,11))</f>
        <v>57</v>
      </c>
      <c r="G66" s="32">
        <f t="shared" si="57"/>
        <v>0.85964912280701755</v>
      </c>
      <c r="H66" s="119">
        <v>44</v>
      </c>
      <c r="I66" s="125">
        <f t="shared" ref="I66:I82" si="58">+H66+J66</f>
        <v>44</v>
      </c>
      <c r="J66" s="133"/>
      <c r="K66" s="13">
        <v>2019</v>
      </c>
      <c r="L66" s="13">
        <v>2019</v>
      </c>
      <c r="M66" s="38"/>
      <c r="N66" s="38"/>
      <c r="O66" s="38"/>
      <c r="P66" s="119">
        <f t="shared" ref="P66:P73" si="59">SUM(M66:O66)+H66</f>
        <v>44</v>
      </c>
      <c r="Q66" s="13"/>
      <c r="R66" s="13"/>
      <c r="S66" s="13"/>
      <c r="T66" s="13"/>
      <c r="U66" s="3">
        <f t="shared" si="46"/>
        <v>44</v>
      </c>
      <c r="V66" s="13"/>
      <c r="W66" s="13"/>
      <c r="X66" s="13"/>
      <c r="Y66" s="13"/>
      <c r="Z66" s="3">
        <f t="shared" si="47"/>
        <v>44</v>
      </c>
      <c r="AA66" s="13"/>
      <c r="AB66" s="13"/>
      <c r="AC66" s="13"/>
      <c r="AD66" s="13"/>
      <c r="AE66" s="3">
        <f t="shared" si="48"/>
        <v>44</v>
      </c>
      <c r="AF66" s="13"/>
      <c r="AG66" s="13"/>
      <c r="AH66" s="13"/>
      <c r="AI66" s="13"/>
      <c r="AJ66" s="3">
        <f t="shared" si="49"/>
        <v>44</v>
      </c>
      <c r="AK66" s="13"/>
      <c r="AL66" s="13"/>
      <c r="AM66" s="13"/>
      <c r="AN66" s="13"/>
      <c r="AO66" s="3">
        <f t="shared" si="50"/>
        <v>44</v>
      </c>
      <c r="AP66" s="13"/>
      <c r="AQ66" s="13"/>
      <c r="AR66" s="13"/>
      <c r="AS66" s="13"/>
      <c r="AT66" s="3">
        <f t="shared" si="51"/>
        <v>44</v>
      </c>
      <c r="AU66" s="13"/>
      <c r="AV66" s="13"/>
      <c r="AW66" s="13"/>
      <c r="AX66" s="13"/>
      <c r="AY66" s="3">
        <f t="shared" si="52"/>
        <v>44</v>
      </c>
      <c r="AZ66" s="13"/>
      <c r="BA66" s="13"/>
      <c r="BB66" s="13">
        <v>5</v>
      </c>
      <c r="BC66" s="13"/>
      <c r="BD66" s="3">
        <f t="shared" si="53"/>
        <v>49</v>
      </c>
      <c r="BE66" s="13"/>
      <c r="BF66" s="13"/>
      <c r="BG66" s="13"/>
      <c r="BH66" s="13"/>
      <c r="BI66" s="3">
        <f t="shared" si="54"/>
        <v>49</v>
      </c>
      <c r="BJ66" s="13"/>
      <c r="BK66" s="13"/>
      <c r="BL66" s="13"/>
      <c r="BM66" s="13"/>
      <c r="BN66" s="3">
        <f t="shared" si="55"/>
        <v>49</v>
      </c>
      <c r="BO66" s="13"/>
      <c r="BP66" s="13"/>
      <c r="BQ66" s="13"/>
      <c r="BR66" s="13"/>
      <c r="BS66" s="3">
        <f t="shared" si="56"/>
        <v>49</v>
      </c>
    </row>
    <row r="67" spans="1:71" s="33" customFormat="1" x14ac:dyDescent="0.25">
      <c r="A67" s="31"/>
      <c r="B67" s="3" t="s">
        <v>217</v>
      </c>
      <c r="C67" s="19">
        <v>8</v>
      </c>
      <c r="D67" s="19">
        <v>9103</v>
      </c>
      <c r="E67" s="3">
        <v>33</v>
      </c>
      <c r="F67" s="3">
        <f>IF(B67="MAL",E67,IF(E67&gt;=11,E67+variables!$B$1,11))</f>
        <v>34</v>
      </c>
      <c r="G67" s="32">
        <f t="shared" si="57"/>
        <v>0.97058823529411764</v>
      </c>
      <c r="H67" s="119">
        <v>28</v>
      </c>
      <c r="I67" s="125">
        <f t="shared" si="58"/>
        <v>28</v>
      </c>
      <c r="J67" s="133"/>
      <c r="K67" s="13">
        <v>2019</v>
      </c>
      <c r="L67" s="13">
        <v>2019</v>
      </c>
      <c r="M67" s="38"/>
      <c r="N67" s="38"/>
      <c r="O67" s="38"/>
      <c r="P67" s="119">
        <f t="shared" si="59"/>
        <v>28</v>
      </c>
      <c r="Q67" s="13"/>
      <c r="R67" s="13"/>
      <c r="S67" s="13"/>
      <c r="T67" s="13"/>
      <c r="U67" s="3">
        <f t="shared" si="46"/>
        <v>28</v>
      </c>
      <c r="V67" s="13"/>
      <c r="W67" s="13"/>
      <c r="X67" s="13"/>
      <c r="Y67" s="13"/>
      <c r="Z67" s="3">
        <f t="shared" si="47"/>
        <v>28</v>
      </c>
      <c r="AA67" s="13"/>
      <c r="AB67" s="13"/>
      <c r="AC67" s="13"/>
      <c r="AD67" s="13"/>
      <c r="AE67" s="3">
        <f t="shared" si="48"/>
        <v>28</v>
      </c>
      <c r="AF67" s="13"/>
      <c r="AG67" s="13"/>
      <c r="AH67" s="13"/>
      <c r="AI67" s="13"/>
      <c r="AJ67" s="3">
        <f t="shared" si="49"/>
        <v>28</v>
      </c>
      <c r="AK67" s="13"/>
      <c r="AL67" s="13"/>
      <c r="AM67" s="13"/>
      <c r="AN67" s="13"/>
      <c r="AO67" s="3">
        <f t="shared" si="50"/>
        <v>28</v>
      </c>
      <c r="AP67" s="13"/>
      <c r="AQ67" s="13"/>
      <c r="AR67" s="13"/>
      <c r="AS67" s="13"/>
      <c r="AT67" s="3">
        <f t="shared" si="51"/>
        <v>28</v>
      </c>
      <c r="AU67" s="13"/>
      <c r="AV67" s="13"/>
      <c r="AW67" s="13"/>
      <c r="AX67" s="13"/>
      <c r="AY67" s="3">
        <f t="shared" si="52"/>
        <v>28</v>
      </c>
      <c r="AZ67" s="13"/>
      <c r="BA67" s="13"/>
      <c r="BB67" s="13">
        <v>5</v>
      </c>
      <c r="BC67" s="13"/>
      <c r="BD67" s="3">
        <f t="shared" si="53"/>
        <v>33</v>
      </c>
      <c r="BE67" s="13"/>
      <c r="BF67" s="13"/>
      <c r="BG67" s="13"/>
      <c r="BH67" s="13"/>
      <c r="BI67" s="3">
        <f t="shared" si="54"/>
        <v>33</v>
      </c>
      <c r="BJ67" s="13"/>
      <c r="BK67" s="13"/>
      <c r="BL67" s="13"/>
      <c r="BM67" s="13"/>
      <c r="BN67" s="3">
        <f t="shared" si="55"/>
        <v>33</v>
      </c>
      <c r="BO67" s="13"/>
      <c r="BP67" s="13"/>
      <c r="BQ67" s="13"/>
      <c r="BR67" s="13"/>
      <c r="BS67" s="3">
        <f t="shared" si="56"/>
        <v>33</v>
      </c>
    </row>
    <row r="68" spans="1:71" s="33" customFormat="1" x14ac:dyDescent="0.25">
      <c r="A68" s="31"/>
      <c r="B68" s="21" t="s">
        <v>353</v>
      </c>
      <c r="C68" s="19">
        <v>14</v>
      </c>
      <c r="D68" s="19">
        <v>2514</v>
      </c>
      <c r="E68" s="3">
        <v>16</v>
      </c>
      <c r="F68" s="3">
        <f>IF(B68="MAL",E68,IF(E68&gt;=11,E68+variables!$B$1,11))</f>
        <v>17</v>
      </c>
      <c r="G68" s="32">
        <f t="shared" si="57"/>
        <v>0.94117647058823528</v>
      </c>
      <c r="H68" s="119">
        <v>4</v>
      </c>
      <c r="I68" s="125">
        <f t="shared" si="58"/>
        <v>5</v>
      </c>
      <c r="J68" s="133">
        <v>1</v>
      </c>
      <c r="K68" s="13">
        <v>2019</v>
      </c>
      <c r="L68" s="13">
        <v>2019</v>
      </c>
      <c r="M68" s="13"/>
      <c r="N68" s="13"/>
      <c r="O68" s="13"/>
      <c r="P68" s="119">
        <f t="shared" si="59"/>
        <v>4</v>
      </c>
      <c r="Q68" s="13"/>
      <c r="R68" s="13"/>
      <c r="S68" s="13"/>
      <c r="T68" s="13"/>
      <c r="U68" s="3">
        <f t="shared" si="46"/>
        <v>4</v>
      </c>
      <c r="V68" s="13"/>
      <c r="W68" s="13"/>
      <c r="X68" s="13">
        <v>12</v>
      </c>
      <c r="Y68" s="13"/>
      <c r="Z68" s="3">
        <f t="shared" si="47"/>
        <v>16</v>
      </c>
      <c r="AA68" s="13"/>
      <c r="AB68" s="13"/>
      <c r="AC68" s="13"/>
      <c r="AD68" s="13"/>
      <c r="AE68" s="3">
        <f t="shared" si="48"/>
        <v>16</v>
      </c>
      <c r="AF68" s="13"/>
      <c r="AG68" s="13"/>
      <c r="AH68" s="13"/>
      <c r="AI68" s="13"/>
      <c r="AJ68" s="3">
        <f t="shared" si="49"/>
        <v>16</v>
      </c>
      <c r="AK68" s="13"/>
      <c r="AL68" s="13"/>
      <c r="AM68" s="13"/>
      <c r="AN68" s="13"/>
      <c r="AO68" s="3">
        <f t="shared" si="50"/>
        <v>16</v>
      </c>
      <c r="AP68" s="13"/>
      <c r="AQ68" s="13"/>
      <c r="AR68" s="13"/>
      <c r="AS68" s="13"/>
      <c r="AT68" s="3">
        <f t="shared" si="51"/>
        <v>16</v>
      </c>
      <c r="AU68" s="13"/>
      <c r="AV68" s="13"/>
      <c r="AW68" s="13"/>
      <c r="AX68" s="13"/>
      <c r="AY68" s="3">
        <f t="shared" si="52"/>
        <v>16</v>
      </c>
      <c r="AZ68" s="13"/>
      <c r="BA68" s="13"/>
      <c r="BB68" s="13"/>
      <c r="BC68" s="13"/>
      <c r="BD68" s="3">
        <f t="shared" si="53"/>
        <v>16</v>
      </c>
      <c r="BE68" s="13"/>
      <c r="BF68" s="13"/>
      <c r="BG68" s="13"/>
      <c r="BH68" s="13"/>
      <c r="BI68" s="3">
        <f t="shared" si="54"/>
        <v>16</v>
      </c>
      <c r="BJ68" s="13"/>
      <c r="BK68" s="13"/>
      <c r="BL68" s="13"/>
      <c r="BM68" s="13"/>
      <c r="BN68" s="3">
        <f t="shared" si="55"/>
        <v>16</v>
      </c>
      <c r="BO68" s="13"/>
      <c r="BP68" s="13"/>
      <c r="BQ68" s="13"/>
      <c r="BR68" s="13"/>
      <c r="BS68" s="3">
        <f t="shared" si="56"/>
        <v>16</v>
      </c>
    </row>
    <row r="69" spans="1:71" s="33" customFormat="1" x14ac:dyDescent="0.25">
      <c r="A69" s="31"/>
      <c r="B69" s="3" t="s">
        <v>126</v>
      </c>
      <c r="C69" s="19">
        <v>24</v>
      </c>
      <c r="D69" s="19">
        <v>670</v>
      </c>
      <c r="E69" s="3">
        <v>18</v>
      </c>
      <c r="F69" s="3">
        <f>IF(B69="MAL",E69,IF(E69&gt;=11,E69+variables!$B$1,11))</f>
        <v>19</v>
      </c>
      <c r="G69" s="32">
        <f t="shared" si="57"/>
        <v>0.89473684210526316</v>
      </c>
      <c r="H69" s="119">
        <v>11</v>
      </c>
      <c r="I69" s="125">
        <f t="shared" si="58"/>
        <v>11</v>
      </c>
      <c r="J69" s="133"/>
      <c r="K69" s="13">
        <v>2019</v>
      </c>
      <c r="L69" s="13">
        <v>2019</v>
      </c>
      <c r="M69" s="38"/>
      <c r="N69" s="38"/>
      <c r="O69" s="38"/>
      <c r="P69" s="119">
        <f t="shared" si="59"/>
        <v>11</v>
      </c>
      <c r="Q69" s="13"/>
      <c r="R69" s="13"/>
      <c r="S69" s="13"/>
      <c r="T69" s="13"/>
      <c r="U69" s="3">
        <f t="shared" si="46"/>
        <v>11</v>
      </c>
      <c r="V69" s="13"/>
      <c r="W69" s="13"/>
      <c r="X69" s="13">
        <v>6</v>
      </c>
      <c r="Y69" s="13"/>
      <c r="Z69" s="3">
        <f t="shared" si="47"/>
        <v>17</v>
      </c>
      <c r="AA69" s="13"/>
      <c r="AB69" s="13"/>
      <c r="AC69" s="13"/>
      <c r="AD69" s="13"/>
      <c r="AE69" s="3">
        <f t="shared" si="48"/>
        <v>17</v>
      </c>
      <c r="AF69" s="13"/>
      <c r="AG69" s="13"/>
      <c r="AH69" s="13"/>
      <c r="AI69" s="13"/>
      <c r="AJ69" s="3">
        <f t="shared" si="49"/>
        <v>17</v>
      </c>
      <c r="AK69" s="13"/>
      <c r="AL69" s="13"/>
      <c r="AM69" s="13"/>
      <c r="AN69" s="13"/>
      <c r="AO69" s="3">
        <f t="shared" si="50"/>
        <v>17</v>
      </c>
      <c r="AP69" s="13"/>
      <c r="AQ69" s="13"/>
      <c r="AR69" s="13"/>
      <c r="AS69" s="13"/>
      <c r="AT69" s="3">
        <f t="shared" si="51"/>
        <v>17</v>
      </c>
      <c r="AU69" s="13"/>
      <c r="AV69" s="13"/>
      <c r="AW69" s="13"/>
      <c r="AX69" s="13"/>
      <c r="AY69" s="3">
        <f t="shared" si="52"/>
        <v>17</v>
      </c>
      <c r="AZ69" s="13"/>
      <c r="BA69" s="13"/>
      <c r="BB69" s="13"/>
      <c r="BC69" s="13"/>
      <c r="BD69" s="3">
        <f t="shared" si="53"/>
        <v>17</v>
      </c>
      <c r="BE69" s="13"/>
      <c r="BF69" s="13"/>
      <c r="BG69" s="13"/>
      <c r="BH69" s="13"/>
      <c r="BI69" s="3">
        <f t="shared" si="54"/>
        <v>17</v>
      </c>
      <c r="BJ69" s="13"/>
      <c r="BK69" s="13"/>
      <c r="BL69" s="13"/>
      <c r="BM69" s="13"/>
      <c r="BN69" s="3">
        <f t="shared" si="55"/>
        <v>17</v>
      </c>
      <c r="BO69" s="13"/>
      <c r="BP69" s="13"/>
      <c r="BQ69" s="13"/>
      <c r="BR69" s="13"/>
      <c r="BS69" s="3">
        <f t="shared" si="56"/>
        <v>17</v>
      </c>
    </row>
    <row r="70" spans="1:71" s="33" customFormat="1" x14ac:dyDescent="0.25">
      <c r="A70" s="31"/>
      <c r="B70" s="3" t="s">
        <v>344</v>
      </c>
      <c r="C70" s="19">
        <v>57</v>
      </c>
      <c r="D70" s="19">
        <v>1957</v>
      </c>
      <c r="E70" s="3">
        <v>30</v>
      </c>
      <c r="F70" s="3">
        <f>IF(B70="MAL",E70,IF(E70&gt;=11,E70+variables!$B$1,11))</f>
        <v>31</v>
      </c>
      <c r="G70" s="32">
        <f t="shared" si="57"/>
        <v>0.70967741935483875</v>
      </c>
      <c r="H70" s="119">
        <v>19</v>
      </c>
      <c r="I70" s="125">
        <f t="shared" si="58"/>
        <v>19</v>
      </c>
      <c r="J70" s="133"/>
      <c r="K70" s="13">
        <v>2019</v>
      </c>
      <c r="L70" s="13">
        <v>2019</v>
      </c>
      <c r="M70" s="13"/>
      <c r="N70" s="13">
        <v>3</v>
      </c>
      <c r="O70" s="13"/>
      <c r="P70" s="119">
        <f t="shared" si="59"/>
        <v>22</v>
      </c>
      <c r="Q70" s="13"/>
      <c r="R70" s="13"/>
      <c r="S70" s="13"/>
      <c r="T70" s="13"/>
      <c r="U70" s="3">
        <f t="shared" si="46"/>
        <v>22</v>
      </c>
      <c r="V70" s="13"/>
      <c r="W70" s="13"/>
      <c r="X70" s="13"/>
      <c r="Y70" s="13"/>
      <c r="Z70" s="3">
        <f t="shared" si="47"/>
        <v>22</v>
      </c>
      <c r="AA70" s="13"/>
      <c r="AB70" s="13"/>
      <c r="AC70" s="13"/>
      <c r="AD70" s="13"/>
      <c r="AE70" s="3">
        <f t="shared" si="48"/>
        <v>22</v>
      </c>
      <c r="AF70" s="13"/>
      <c r="AG70" s="13"/>
      <c r="AH70" s="13"/>
      <c r="AI70" s="13"/>
      <c r="AJ70" s="3">
        <f t="shared" si="49"/>
        <v>22</v>
      </c>
      <c r="AK70" s="13"/>
      <c r="AL70" s="13"/>
      <c r="AM70" s="13"/>
      <c r="AN70" s="13"/>
      <c r="AO70" s="3">
        <f t="shared" si="50"/>
        <v>22</v>
      </c>
      <c r="AP70" s="13"/>
      <c r="AQ70" s="13"/>
      <c r="AR70" s="13"/>
      <c r="AS70" s="13"/>
      <c r="AT70" s="3">
        <f t="shared" si="51"/>
        <v>22</v>
      </c>
      <c r="AU70" s="13"/>
      <c r="AV70" s="13"/>
      <c r="AW70" s="13"/>
      <c r="AX70" s="13"/>
      <c r="AY70" s="3">
        <f t="shared" si="52"/>
        <v>22</v>
      </c>
      <c r="AZ70" s="13"/>
      <c r="BA70" s="13"/>
      <c r="BB70" s="13"/>
      <c r="BC70" s="13"/>
      <c r="BD70" s="3">
        <f t="shared" si="53"/>
        <v>22</v>
      </c>
      <c r="BE70" s="13"/>
      <c r="BF70" s="13"/>
      <c r="BG70" s="13"/>
      <c r="BH70" s="13"/>
      <c r="BI70" s="3">
        <f t="shared" si="54"/>
        <v>22</v>
      </c>
      <c r="BJ70" s="13"/>
      <c r="BK70" s="13"/>
      <c r="BL70" s="13"/>
      <c r="BM70" s="13"/>
      <c r="BN70" s="3">
        <f t="shared" si="55"/>
        <v>22</v>
      </c>
      <c r="BO70" s="13"/>
      <c r="BP70" s="13"/>
      <c r="BQ70" s="13"/>
      <c r="BR70" s="13"/>
      <c r="BS70" s="3">
        <f t="shared" si="56"/>
        <v>22</v>
      </c>
    </row>
    <row r="71" spans="1:71" s="33" customFormat="1" x14ac:dyDescent="0.25">
      <c r="A71" s="31"/>
      <c r="B71" s="3" t="s">
        <v>102</v>
      </c>
      <c r="C71" s="19">
        <v>78</v>
      </c>
      <c r="D71" s="19">
        <v>6018</v>
      </c>
      <c r="E71" s="3">
        <v>49</v>
      </c>
      <c r="F71" s="3">
        <f>IF(B71="MAL",E71,IF(E71&gt;=11,E71+variables!$B$1,11))</f>
        <v>50</v>
      </c>
      <c r="G71" s="32">
        <f t="shared" si="57"/>
        <v>0.42</v>
      </c>
      <c r="H71" s="119">
        <v>21</v>
      </c>
      <c r="I71" s="125">
        <f t="shared" si="58"/>
        <v>21</v>
      </c>
      <c r="J71" s="133"/>
      <c r="K71" s="13">
        <v>2019</v>
      </c>
      <c r="L71" s="13">
        <v>2019</v>
      </c>
      <c r="M71" s="13"/>
      <c r="N71" s="13"/>
      <c r="O71" s="13"/>
      <c r="P71" s="119">
        <f t="shared" si="59"/>
        <v>21</v>
      </c>
      <c r="Q71" s="13"/>
      <c r="R71" s="13"/>
      <c r="S71" s="13"/>
      <c r="T71" s="13"/>
      <c r="U71" s="3">
        <f t="shared" si="46"/>
        <v>21</v>
      </c>
      <c r="V71" s="13"/>
      <c r="W71" s="13"/>
      <c r="X71" s="13"/>
      <c r="Y71" s="13"/>
      <c r="Z71" s="3">
        <f t="shared" si="47"/>
        <v>21</v>
      </c>
      <c r="AA71" s="13"/>
      <c r="AB71" s="13"/>
      <c r="AC71" s="13"/>
      <c r="AD71" s="13"/>
      <c r="AE71" s="3">
        <f t="shared" si="48"/>
        <v>21</v>
      </c>
      <c r="AF71" s="13"/>
      <c r="AG71" s="13"/>
      <c r="AH71" s="13"/>
      <c r="AI71" s="13"/>
      <c r="AJ71" s="3">
        <f t="shared" si="49"/>
        <v>21</v>
      </c>
      <c r="AK71" s="13"/>
      <c r="AL71" s="13"/>
      <c r="AM71" s="13"/>
      <c r="AN71" s="13"/>
      <c r="AO71" s="3">
        <f t="shared" si="50"/>
        <v>21</v>
      </c>
      <c r="AP71" s="13"/>
      <c r="AQ71" s="13"/>
      <c r="AR71" s="13"/>
      <c r="AS71" s="13"/>
      <c r="AT71" s="3">
        <f t="shared" si="51"/>
        <v>21</v>
      </c>
      <c r="AU71" s="13"/>
      <c r="AV71" s="13"/>
      <c r="AW71" s="13"/>
      <c r="AX71" s="13"/>
      <c r="AY71" s="3">
        <f t="shared" si="52"/>
        <v>21</v>
      </c>
      <c r="AZ71" s="13"/>
      <c r="BA71" s="13"/>
      <c r="BB71" s="13"/>
      <c r="BC71" s="13"/>
      <c r="BD71" s="3">
        <f t="shared" si="53"/>
        <v>21</v>
      </c>
      <c r="BE71" s="13"/>
      <c r="BF71" s="13"/>
      <c r="BG71" s="13"/>
      <c r="BH71" s="13"/>
      <c r="BI71" s="3">
        <f t="shared" si="54"/>
        <v>21</v>
      </c>
      <c r="BJ71" s="13"/>
      <c r="BK71" s="13"/>
      <c r="BL71" s="13"/>
      <c r="BM71" s="13"/>
      <c r="BN71" s="3">
        <f t="shared" si="55"/>
        <v>21</v>
      </c>
      <c r="BO71" s="13"/>
      <c r="BP71" s="13"/>
      <c r="BQ71" s="13"/>
      <c r="BR71" s="13"/>
      <c r="BS71" s="3">
        <f t="shared" si="56"/>
        <v>21</v>
      </c>
    </row>
    <row r="72" spans="1:71" s="322" customFormat="1" x14ac:dyDescent="0.25">
      <c r="A72" s="314"/>
      <c r="B72" s="315" t="s">
        <v>103</v>
      </c>
      <c r="C72" s="316">
        <v>79</v>
      </c>
      <c r="D72" s="316">
        <v>7318</v>
      </c>
      <c r="E72" s="315">
        <v>24</v>
      </c>
      <c r="F72" s="315">
        <f>IF(B72="MAL",E72,IF(E72&gt;=11,E72+variables!$B$1,11))</f>
        <v>25</v>
      </c>
      <c r="G72" s="318">
        <f>$BS72/F72</f>
        <v>1.1200000000000001</v>
      </c>
      <c r="H72" s="319">
        <v>9</v>
      </c>
      <c r="I72" s="324">
        <f t="shared" si="58"/>
        <v>9</v>
      </c>
      <c r="J72" s="320"/>
      <c r="K72" s="321">
        <v>2019</v>
      </c>
      <c r="L72" s="321">
        <v>2019</v>
      </c>
      <c r="M72" s="346"/>
      <c r="N72" s="346"/>
      <c r="O72" s="346"/>
      <c r="P72" s="319">
        <f t="shared" si="59"/>
        <v>9</v>
      </c>
      <c r="Q72" s="321"/>
      <c r="R72" s="321"/>
      <c r="S72" s="321"/>
      <c r="T72" s="321"/>
      <c r="U72" s="315">
        <f>SUM(P72:T72)</f>
        <v>9</v>
      </c>
      <c r="V72" s="321"/>
      <c r="W72" s="321"/>
      <c r="X72" s="321"/>
      <c r="Y72" s="321"/>
      <c r="Z72" s="315">
        <f>SUM(U72:Y72)</f>
        <v>9</v>
      </c>
      <c r="AA72" s="321"/>
      <c r="AB72" s="321"/>
      <c r="AC72" s="321"/>
      <c r="AD72" s="321"/>
      <c r="AE72" s="315">
        <f>SUM(Z72:AD72)</f>
        <v>9</v>
      </c>
      <c r="AF72" s="321"/>
      <c r="AG72" s="321"/>
      <c r="AH72" s="321"/>
      <c r="AI72" s="321"/>
      <c r="AJ72" s="315">
        <f>SUM(AE72:AI72)</f>
        <v>9</v>
      </c>
      <c r="AK72" s="321"/>
      <c r="AL72" s="321"/>
      <c r="AM72" s="321"/>
      <c r="AN72" s="321">
        <v>1</v>
      </c>
      <c r="AO72" s="315">
        <f>SUM(AJ72:AN72)</f>
        <v>10</v>
      </c>
      <c r="AP72" s="321"/>
      <c r="AQ72" s="321">
        <v>3</v>
      </c>
      <c r="AR72" s="321">
        <v>15</v>
      </c>
      <c r="AS72" s="321"/>
      <c r="AT72" s="315">
        <f>SUM(AO72:AS72)</f>
        <v>28</v>
      </c>
      <c r="AU72" s="321"/>
      <c r="AV72" s="321"/>
      <c r="AW72" s="321"/>
      <c r="AX72" s="321"/>
      <c r="AY72" s="315">
        <f>SUM(AT72:AX72)</f>
        <v>28</v>
      </c>
      <c r="AZ72" s="321"/>
      <c r="BA72" s="321"/>
      <c r="BB72" s="321"/>
      <c r="BC72" s="321"/>
      <c r="BD72" s="315">
        <f>SUM(AY72:BC72)</f>
        <v>28</v>
      </c>
      <c r="BE72" s="321"/>
      <c r="BF72" s="321"/>
      <c r="BG72" s="321"/>
      <c r="BH72" s="321"/>
      <c r="BI72" s="315">
        <f>SUM(BD72:BH72)</f>
        <v>28</v>
      </c>
      <c r="BJ72" s="321"/>
      <c r="BK72" s="321"/>
      <c r="BL72" s="321"/>
      <c r="BM72" s="321"/>
      <c r="BN72" s="315">
        <f>SUM(BI72:BM72)</f>
        <v>28</v>
      </c>
      <c r="BO72" s="321"/>
      <c r="BP72" s="321"/>
      <c r="BQ72" s="321"/>
      <c r="BR72" s="321"/>
      <c r="BS72" s="315">
        <f>SUM(BN72:BR72)</f>
        <v>28</v>
      </c>
    </row>
    <row r="73" spans="1:71" s="33" customFormat="1" x14ac:dyDescent="0.25">
      <c r="A73" s="31"/>
      <c r="B73" s="3" t="s">
        <v>386</v>
      </c>
      <c r="C73" s="19">
        <v>89</v>
      </c>
      <c r="D73" s="19">
        <v>9488</v>
      </c>
      <c r="E73" s="3">
        <v>16</v>
      </c>
      <c r="F73" s="3">
        <f>IF(B73="MAL",E73,IF(E73&gt;=11,E73+variables!$B$1,11))</f>
        <v>17</v>
      </c>
      <c r="G73" s="32">
        <f t="shared" si="57"/>
        <v>0.29411764705882354</v>
      </c>
      <c r="H73" s="119">
        <v>4</v>
      </c>
      <c r="I73" s="125">
        <f t="shared" si="58"/>
        <v>4</v>
      </c>
      <c r="J73" s="133"/>
      <c r="K73" s="13">
        <v>2019</v>
      </c>
      <c r="L73" s="13">
        <v>2019</v>
      </c>
      <c r="M73" s="38"/>
      <c r="N73" s="38"/>
      <c r="O73" s="38"/>
      <c r="P73" s="119">
        <f t="shared" si="59"/>
        <v>4</v>
      </c>
      <c r="Q73" s="13"/>
      <c r="R73" s="13"/>
      <c r="S73" s="13"/>
      <c r="T73" s="13"/>
      <c r="U73" s="3">
        <f t="shared" si="46"/>
        <v>4</v>
      </c>
      <c r="V73" s="13"/>
      <c r="W73" s="13"/>
      <c r="X73" s="13"/>
      <c r="Y73" s="13"/>
      <c r="Z73" s="3">
        <f t="shared" si="47"/>
        <v>4</v>
      </c>
      <c r="AA73" s="13"/>
      <c r="AB73" s="13"/>
      <c r="AC73" s="13"/>
      <c r="AD73" s="13"/>
      <c r="AE73" s="3">
        <f t="shared" si="48"/>
        <v>4</v>
      </c>
      <c r="AF73" s="13"/>
      <c r="AG73" s="13"/>
      <c r="AH73" s="13"/>
      <c r="AI73" s="13"/>
      <c r="AJ73" s="3">
        <f t="shared" si="49"/>
        <v>4</v>
      </c>
      <c r="AK73" s="13"/>
      <c r="AL73" s="13"/>
      <c r="AM73" s="13"/>
      <c r="AN73" s="13">
        <v>1</v>
      </c>
      <c r="AO73" s="3">
        <f t="shared" si="50"/>
        <v>5</v>
      </c>
      <c r="AP73" s="13"/>
      <c r="AQ73" s="13"/>
      <c r="AR73" s="13"/>
      <c r="AS73" s="13"/>
      <c r="AT73" s="3">
        <f t="shared" si="51"/>
        <v>5</v>
      </c>
      <c r="AU73" s="13"/>
      <c r="AV73" s="13"/>
      <c r="AW73" s="13"/>
      <c r="AX73" s="13"/>
      <c r="AY73" s="3">
        <f t="shared" si="52"/>
        <v>5</v>
      </c>
      <c r="AZ73" s="13"/>
      <c r="BA73" s="13"/>
      <c r="BB73" s="13"/>
      <c r="BC73" s="13"/>
      <c r="BD73" s="3">
        <f t="shared" si="53"/>
        <v>5</v>
      </c>
      <c r="BE73" s="13"/>
      <c r="BF73" s="13"/>
      <c r="BG73" s="13"/>
      <c r="BH73" s="13"/>
      <c r="BI73" s="3">
        <f t="shared" si="54"/>
        <v>5</v>
      </c>
      <c r="BJ73" s="13"/>
      <c r="BK73" s="13"/>
      <c r="BL73" s="13"/>
      <c r="BM73" s="13"/>
      <c r="BN73" s="3">
        <f t="shared" si="55"/>
        <v>5</v>
      </c>
      <c r="BO73" s="13"/>
      <c r="BP73" s="13"/>
      <c r="BQ73" s="13"/>
      <c r="BR73" s="13"/>
      <c r="BS73" s="3">
        <f t="shared" si="56"/>
        <v>5</v>
      </c>
    </row>
    <row r="74" spans="1:71" s="33" customFormat="1" x14ac:dyDescent="0.25">
      <c r="A74" s="51"/>
      <c r="B74" s="3"/>
      <c r="C74" s="3"/>
      <c r="D74" s="3"/>
      <c r="E74" s="3"/>
      <c r="F74" s="3"/>
      <c r="G74" s="3"/>
      <c r="H74" s="119"/>
      <c r="I74" s="125"/>
      <c r="J74" s="119"/>
      <c r="K74" s="3"/>
      <c r="L74" s="3"/>
      <c r="M74" s="119">
        <f>SUM(M63:M73)</f>
        <v>0</v>
      </c>
      <c r="N74" s="119">
        <f>SUM(N63:N73)</f>
        <v>3</v>
      </c>
      <c r="O74" s="119">
        <f>SUM(O63:O73)</f>
        <v>0</v>
      </c>
      <c r="P74" s="119">
        <f>SUM(P63:P73)</f>
        <v>200</v>
      </c>
      <c r="Q74" s="119">
        <f t="shared" ref="Q74:BS74" si="60">SUM(Q63:Q73)</f>
        <v>0</v>
      </c>
      <c r="R74" s="119">
        <f t="shared" si="60"/>
        <v>0</v>
      </c>
      <c r="S74" s="119">
        <f t="shared" si="60"/>
        <v>0</v>
      </c>
      <c r="T74" s="119">
        <f t="shared" si="60"/>
        <v>0</v>
      </c>
      <c r="U74" s="119">
        <f t="shared" si="60"/>
        <v>200</v>
      </c>
      <c r="V74" s="119">
        <f t="shared" si="60"/>
        <v>3</v>
      </c>
      <c r="W74" s="119">
        <f t="shared" si="60"/>
        <v>0</v>
      </c>
      <c r="X74" s="119">
        <f t="shared" si="60"/>
        <v>19</v>
      </c>
      <c r="Y74" s="119">
        <f t="shared" si="60"/>
        <v>0</v>
      </c>
      <c r="Z74" s="119">
        <f t="shared" si="60"/>
        <v>222</v>
      </c>
      <c r="AA74" s="119">
        <f t="shared" si="60"/>
        <v>3</v>
      </c>
      <c r="AB74" s="119">
        <f t="shared" si="60"/>
        <v>3</v>
      </c>
      <c r="AC74" s="119">
        <f t="shared" si="60"/>
        <v>0</v>
      </c>
      <c r="AD74" s="119">
        <f t="shared" si="60"/>
        <v>0</v>
      </c>
      <c r="AE74" s="119">
        <f t="shared" si="60"/>
        <v>228</v>
      </c>
      <c r="AF74" s="119">
        <f t="shared" si="60"/>
        <v>0</v>
      </c>
      <c r="AG74" s="119">
        <f t="shared" si="60"/>
        <v>0</v>
      </c>
      <c r="AH74" s="119">
        <f t="shared" si="60"/>
        <v>0</v>
      </c>
      <c r="AI74" s="119">
        <f t="shared" si="60"/>
        <v>0</v>
      </c>
      <c r="AJ74" s="119">
        <f t="shared" si="60"/>
        <v>228</v>
      </c>
      <c r="AK74" s="119">
        <f t="shared" si="60"/>
        <v>0</v>
      </c>
      <c r="AL74" s="119">
        <f t="shared" si="60"/>
        <v>0</v>
      </c>
      <c r="AM74" s="119">
        <f t="shared" si="60"/>
        <v>12</v>
      </c>
      <c r="AN74" s="119">
        <f t="shared" si="60"/>
        <v>2</v>
      </c>
      <c r="AO74" s="119">
        <f t="shared" si="60"/>
        <v>242</v>
      </c>
      <c r="AP74" s="119">
        <f t="shared" si="60"/>
        <v>0</v>
      </c>
      <c r="AQ74" s="119">
        <f t="shared" si="60"/>
        <v>3</v>
      </c>
      <c r="AR74" s="119">
        <f t="shared" si="60"/>
        <v>15</v>
      </c>
      <c r="AS74" s="119">
        <f t="shared" si="60"/>
        <v>0</v>
      </c>
      <c r="AT74" s="119">
        <f t="shared" si="60"/>
        <v>260</v>
      </c>
      <c r="AU74" s="119">
        <f t="shared" si="60"/>
        <v>0</v>
      </c>
      <c r="AV74" s="119">
        <f t="shared" si="60"/>
        <v>0</v>
      </c>
      <c r="AW74" s="119">
        <f t="shared" si="60"/>
        <v>0</v>
      </c>
      <c r="AX74" s="119">
        <f t="shared" si="60"/>
        <v>0</v>
      </c>
      <c r="AY74" s="119">
        <f t="shared" si="60"/>
        <v>260</v>
      </c>
      <c r="AZ74" s="119">
        <f t="shared" si="60"/>
        <v>0</v>
      </c>
      <c r="BA74" s="119">
        <f t="shared" si="60"/>
        <v>0</v>
      </c>
      <c r="BB74" s="119">
        <f t="shared" si="60"/>
        <v>10</v>
      </c>
      <c r="BC74" s="119">
        <f t="shared" si="60"/>
        <v>0</v>
      </c>
      <c r="BD74" s="119">
        <f t="shared" si="60"/>
        <v>270</v>
      </c>
      <c r="BE74" s="119">
        <f t="shared" si="60"/>
        <v>0</v>
      </c>
      <c r="BF74" s="119">
        <f t="shared" si="60"/>
        <v>0</v>
      </c>
      <c r="BG74" s="119">
        <f t="shared" si="60"/>
        <v>0</v>
      </c>
      <c r="BH74" s="119">
        <f t="shared" si="60"/>
        <v>0</v>
      </c>
      <c r="BI74" s="119">
        <f t="shared" si="60"/>
        <v>270</v>
      </c>
      <c r="BJ74" s="119">
        <f t="shared" si="60"/>
        <v>0</v>
      </c>
      <c r="BK74" s="119">
        <f t="shared" si="60"/>
        <v>0</v>
      </c>
      <c r="BL74" s="119">
        <f t="shared" si="60"/>
        <v>0</v>
      </c>
      <c r="BM74" s="119">
        <f t="shared" si="60"/>
        <v>0</v>
      </c>
      <c r="BN74" s="119">
        <f t="shared" si="60"/>
        <v>270</v>
      </c>
      <c r="BO74" s="119">
        <f t="shared" si="60"/>
        <v>0</v>
      </c>
      <c r="BP74" s="119">
        <f t="shared" si="60"/>
        <v>0</v>
      </c>
      <c r="BQ74" s="119">
        <f t="shared" si="60"/>
        <v>0</v>
      </c>
      <c r="BR74" s="119">
        <f t="shared" si="60"/>
        <v>0</v>
      </c>
      <c r="BS74" s="119">
        <f t="shared" si="60"/>
        <v>270</v>
      </c>
    </row>
    <row r="75" spans="1:71" s="33" customFormat="1" x14ac:dyDescent="0.25">
      <c r="A75" s="3"/>
      <c r="B75" s="3" t="s">
        <v>264</v>
      </c>
      <c r="C75" s="3">
        <f>COUNT(C64:C73)</f>
        <v>10</v>
      </c>
      <c r="D75" s="3"/>
      <c r="E75" s="3">
        <f>SUM(E63:E73)</f>
        <v>330</v>
      </c>
      <c r="F75" s="3">
        <f>SUM(F63:F73)</f>
        <v>340</v>
      </c>
      <c r="G75" s="32">
        <f>$BS74/F75</f>
        <v>0.79411764705882348</v>
      </c>
      <c r="H75" s="119">
        <f>SUM(H63:H73)</f>
        <v>197</v>
      </c>
      <c r="I75" s="119">
        <f>SUM(I63:I73)</f>
        <v>205</v>
      </c>
      <c r="J75" s="119">
        <f>SUM(J63:J73)</f>
        <v>8</v>
      </c>
      <c r="K75" s="3"/>
      <c r="L75" s="3"/>
      <c r="M75" s="3"/>
      <c r="N75" s="3"/>
      <c r="O75" s="3"/>
      <c r="P75" s="32">
        <f>P74/F75</f>
        <v>0.58823529411764708</v>
      </c>
      <c r="Q75" s="3"/>
      <c r="R75" s="3">
        <f>M74+R74</f>
        <v>0</v>
      </c>
      <c r="S75" s="3">
        <f>N74+S74</f>
        <v>3</v>
      </c>
      <c r="T75" s="3">
        <f>O74+T74</f>
        <v>0</v>
      </c>
      <c r="U75" s="32">
        <f>U74/F75</f>
        <v>0.58823529411764708</v>
      </c>
      <c r="V75" s="3"/>
      <c r="W75" s="3">
        <f>R75+W74</f>
        <v>0</v>
      </c>
      <c r="X75" s="3">
        <f>S75+X74</f>
        <v>22</v>
      </c>
      <c r="Y75" s="3">
        <f>T75+Y74</f>
        <v>0</v>
      </c>
      <c r="Z75" s="32">
        <f>Z74/F75</f>
        <v>0.65294117647058825</v>
      </c>
      <c r="AA75" s="3"/>
      <c r="AB75" s="3">
        <f>W75+AB74</f>
        <v>3</v>
      </c>
      <c r="AC75" s="3">
        <f>X75+AC74</f>
        <v>22</v>
      </c>
      <c r="AD75" s="3">
        <f>Y75+AD74</f>
        <v>0</v>
      </c>
      <c r="AE75" s="32">
        <f>AE74/F75</f>
        <v>0.6705882352941176</v>
      </c>
      <c r="AF75" s="3"/>
      <c r="AG75" s="3">
        <f>AB75+AG74</f>
        <v>3</v>
      </c>
      <c r="AH75" s="3">
        <f>AC75+AH74</f>
        <v>22</v>
      </c>
      <c r="AI75" s="3">
        <f>AD75+AI74</f>
        <v>0</v>
      </c>
      <c r="AJ75" s="32">
        <f>AJ74/F75</f>
        <v>0.6705882352941176</v>
      </c>
      <c r="AK75" s="3"/>
      <c r="AL75" s="3">
        <f>AG75+AL74</f>
        <v>3</v>
      </c>
      <c r="AM75" s="3">
        <f>AH75+AM74</f>
        <v>34</v>
      </c>
      <c r="AN75" s="3">
        <f>AI75+AN74</f>
        <v>2</v>
      </c>
      <c r="AO75" s="32">
        <f>AO74/F75</f>
        <v>0.71176470588235297</v>
      </c>
      <c r="AP75" s="3"/>
      <c r="AQ75" s="3">
        <f>AL75+AQ74</f>
        <v>6</v>
      </c>
      <c r="AR75" s="3">
        <f>AM75+AR74</f>
        <v>49</v>
      </c>
      <c r="AS75" s="3">
        <f>AN75+AS74</f>
        <v>2</v>
      </c>
      <c r="AT75" s="32">
        <f>AT74/F75</f>
        <v>0.76470588235294112</v>
      </c>
      <c r="AU75" s="3"/>
      <c r="AV75" s="3">
        <f>AQ75+AV74</f>
        <v>6</v>
      </c>
      <c r="AW75" s="3">
        <f>AR75+AW74</f>
        <v>49</v>
      </c>
      <c r="AX75" s="3">
        <f>AS75+AX74</f>
        <v>2</v>
      </c>
      <c r="AY75" s="32">
        <f>AY74/F75</f>
        <v>0.76470588235294112</v>
      </c>
      <c r="AZ75" s="3"/>
      <c r="BA75" s="3">
        <f>AV75+BA74</f>
        <v>6</v>
      </c>
      <c r="BB75" s="3">
        <f>AW75+BB74</f>
        <v>59</v>
      </c>
      <c r="BC75" s="3">
        <f>AX75+BC74</f>
        <v>2</v>
      </c>
      <c r="BD75" s="32">
        <f>BD74/F75</f>
        <v>0.79411764705882348</v>
      </c>
      <c r="BE75" s="3"/>
      <c r="BF75" s="3">
        <f>BA75+BF74</f>
        <v>6</v>
      </c>
      <c r="BG75" s="3">
        <f>BB75+BG74</f>
        <v>59</v>
      </c>
      <c r="BH75" s="3">
        <f>BC75+BH74</f>
        <v>2</v>
      </c>
      <c r="BI75" s="32">
        <f>BI74/F75</f>
        <v>0.79411764705882348</v>
      </c>
      <c r="BJ75" s="3"/>
      <c r="BK75" s="3">
        <f>BF75+BK74</f>
        <v>6</v>
      </c>
      <c r="BL75" s="3">
        <f>BG75+BL74</f>
        <v>59</v>
      </c>
      <c r="BM75" s="3">
        <f>BH75+BM74</f>
        <v>2</v>
      </c>
      <c r="BN75" s="32">
        <f>BN74/F75</f>
        <v>0.79411764705882348</v>
      </c>
      <c r="BO75" s="3"/>
      <c r="BP75" s="3">
        <f>BK75+BP74</f>
        <v>6</v>
      </c>
      <c r="BQ75" s="3">
        <f>BL75+BQ74</f>
        <v>59</v>
      </c>
      <c r="BR75" s="3">
        <f>BM75+BR74</f>
        <v>2</v>
      </c>
      <c r="BS75" s="32">
        <f>BS74/F75</f>
        <v>0.79411764705882348</v>
      </c>
    </row>
    <row r="76" spans="1:71" s="33" customFormat="1" x14ac:dyDescent="0.25">
      <c r="H76" s="130"/>
      <c r="I76" s="125"/>
      <c r="J76" s="130"/>
    </row>
    <row r="77" spans="1:71" s="33" customFormat="1" x14ac:dyDescent="0.25">
      <c r="A77" s="31" t="s">
        <v>52</v>
      </c>
      <c r="B77" s="3" t="s">
        <v>124</v>
      </c>
      <c r="C77" s="3"/>
      <c r="D77" s="3"/>
      <c r="E77" s="25">
        <v>16</v>
      </c>
      <c r="F77" s="3">
        <f>IF(B77="MAL",E77,IF(E77&gt;=11,E77+variables!$B$1,11))</f>
        <v>16</v>
      </c>
      <c r="G77" s="32">
        <f>BS77/F77</f>
        <v>0.9375</v>
      </c>
      <c r="H77" s="119">
        <v>12</v>
      </c>
      <c r="I77" s="125">
        <f t="shared" si="58"/>
        <v>12</v>
      </c>
      <c r="J77" s="133"/>
      <c r="K77" s="13">
        <v>2019</v>
      </c>
      <c r="L77" s="88">
        <v>2019</v>
      </c>
      <c r="M77" s="13"/>
      <c r="N77" s="13"/>
      <c r="O77" s="13"/>
      <c r="P77" s="119">
        <f>+H77</f>
        <v>12</v>
      </c>
      <c r="Q77" s="13"/>
      <c r="R77" s="13"/>
      <c r="S77" s="13"/>
      <c r="T77" s="13"/>
      <c r="U77" s="3">
        <f t="shared" ref="U77:U82" si="61">SUM(P77:T77)</f>
        <v>12</v>
      </c>
      <c r="V77" s="13"/>
      <c r="W77" s="13"/>
      <c r="X77" s="13"/>
      <c r="Y77" s="13"/>
      <c r="Z77" s="3">
        <f t="shared" ref="Z77:Z82" si="62">SUM(U77:Y77)</f>
        <v>12</v>
      </c>
      <c r="AA77" s="13"/>
      <c r="AB77" s="13"/>
      <c r="AC77" s="13"/>
      <c r="AD77" s="13"/>
      <c r="AE77" s="3">
        <f t="shared" ref="AE77:AE82" si="63">SUM(Z77:AD77)</f>
        <v>12</v>
      </c>
      <c r="AF77" s="13"/>
      <c r="AG77" s="13"/>
      <c r="AH77" s="13">
        <v>3</v>
      </c>
      <c r="AI77" s="13"/>
      <c r="AJ77" s="3">
        <f t="shared" ref="AJ77:AJ82" si="64">SUM(AE77:AI77)</f>
        <v>15</v>
      </c>
      <c r="AK77" s="13"/>
      <c r="AL77" s="13"/>
      <c r="AM77" s="13"/>
      <c r="AN77" s="13"/>
      <c r="AO77" s="3">
        <f t="shared" ref="AO77:AO82" si="65">SUM(AJ77:AN77)</f>
        <v>15</v>
      </c>
      <c r="AP77" s="13"/>
      <c r="AQ77" s="13"/>
      <c r="AR77" s="13"/>
      <c r="AS77" s="13"/>
      <c r="AT77" s="3">
        <f t="shared" ref="AT77:AT82" si="66">SUM(AO77:AS77)</f>
        <v>15</v>
      </c>
      <c r="AU77" s="13"/>
      <c r="AV77" s="13"/>
      <c r="AW77" s="13"/>
      <c r="AX77" s="13"/>
      <c r="AY77" s="3">
        <f t="shared" ref="AY77:AY82" si="67">SUM(AT77:AX77)</f>
        <v>15</v>
      </c>
      <c r="AZ77" s="13"/>
      <c r="BA77" s="13"/>
      <c r="BB77" s="13"/>
      <c r="BC77" s="13"/>
      <c r="BD77" s="3">
        <f t="shared" ref="BD77:BD82" si="68">SUM(AY77:BC77)</f>
        <v>15</v>
      </c>
      <c r="BE77" s="13"/>
      <c r="BF77" s="13"/>
      <c r="BG77" s="13"/>
      <c r="BH77" s="13"/>
      <c r="BI77" s="3">
        <f t="shared" ref="BI77:BI82" si="69">SUM(BD77:BH77)</f>
        <v>15</v>
      </c>
      <c r="BJ77" s="13"/>
      <c r="BK77" s="13"/>
      <c r="BL77" s="13"/>
      <c r="BM77" s="13"/>
      <c r="BN77" s="3">
        <f t="shared" ref="BN77:BN82" si="70">SUM(BI77:BM77)</f>
        <v>15</v>
      </c>
      <c r="BO77" s="13"/>
      <c r="BP77" s="13"/>
      <c r="BQ77" s="13"/>
      <c r="BR77" s="13"/>
      <c r="BS77" s="3">
        <f t="shared" ref="BS77:BS82" si="71">SUM(BN77:BR77)</f>
        <v>15</v>
      </c>
    </row>
    <row r="78" spans="1:71" s="163" customFormat="1" x14ac:dyDescent="0.25">
      <c r="A78" s="193"/>
      <c r="B78" s="200" t="s">
        <v>336</v>
      </c>
      <c r="C78" s="198">
        <v>2</v>
      </c>
      <c r="D78" s="198">
        <v>1326</v>
      </c>
      <c r="E78" s="204">
        <v>17</v>
      </c>
      <c r="F78" s="159">
        <f>IF(B78="MAL",E78,IF(E78&gt;=11,E78+variables!$B$1,11))</f>
        <v>18</v>
      </c>
      <c r="G78" s="160">
        <f>$BS78/F78</f>
        <v>0.94444444444444442</v>
      </c>
      <c r="H78" s="161">
        <v>8</v>
      </c>
      <c r="I78" s="168">
        <f t="shared" si="58"/>
        <v>9</v>
      </c>
      <c r="J78" s="169">
        <v>1</v>
      </c>
      <c r="K78" s="162">
        <v>2019</v>
      </c>
      <c r="L78" s="162">
        <v>2019</v>
      </c>
      <c r="M78" s="214"/>
      <c r="N78" s="214"/>
      <c r="O78" s="214"/>
      <c r="P78" s="161">
        <f>SUM(M78:O78)+H78</f>
        <v>8</v>
      </c>
      <c r="Q78" s="162"/>
      <c r="R78" s="162"/>
      <c r="S78" s="162"/>
      <c r="T78" s="162"/>
      <c r="U78" s="159">
        <f t="shared" si="61"/>
        <v>8</v>
      </c>
      <c r="V78" s="162"/>
      <c r="W78" s="162"/>
      <c r="X78" s="162"/>
      <c r="Y78" s="162"/>
      <c r="Z78" s="159">
        <f t="shared" si="62"/>
        <v>8</v>
      </c>
      <c r="AA78" s="162"/>
      <c r="AB78" s="162"/>
      <c r="AC78" s="162"/>
      <c r="AD78" s="162"/>
      <c r="AE78" s="159">
        <f t="shared" si="63"/>
        <v>8</v>
      </c>
      <c r="AF78" s="162"/>
      <c r="AG78" s="162"/>
      <c r="AH78" s="162"/>
      <c r="AI78" s="162"/>
      <c r="AJ78" s="159">
        <f t="shared" si="64"/>
        <v>8</v>
      </c>
      <c r="AK78" s="162"/>
      <c r="AL78" s="162"/>
      <c r="AM78" s="162"/>
      <c r="AN78" s="162"/>
      <c r="AO78" s="159">
        <f t="shared" si="65"/>
        <v>8</v>
      </c>
      <c r="AP78" s="162"/>
      <c r="AQ78" s="162"/>
      <c r="AR78" s="162">
        <v>9</v>
      </c>
      <c r="AS78" s="162"/>
      <c r="AT78" s="159">
        <f t="shared" si="66"/>
        <v>17</v>
      </c>
      <c r="AU78" s="162"/>
      <c r="AV78" s="162"/>
      <c r="AW78" s="162"/>
      <c r="AX78" s="162"/>
      <c r="AY78" s="159">
        <f t="shared" si="67"/>
        <v>17</v>
      </c>
      <c r="AZ78" s="162"/>
      <c r="BA78" s="162"/>
      <c r="BB78" s="162"/>
      <c r="BC78" s="162"/>
      <c r="BD78" s="159">
        <f t="shared" si="68"/>
        <v>17</v>
      </c>
      <c r="BE78" s="162"/>
      <c r="BF78" s="162"/>
      <c r="BG78" s="162"/>
      <c r="BH78" s="162"/>
      <c r="BI78" s="159">
        <f t="shared" si="69"/>
        <v>17</v>
      </c>
      <c r="BJ78" s="162"/>
      <c r="BK78" s="162"/>
      <c r="BL78" s="162"/>
      <c r="BM78" s="162"/>
      <c r="BN78" s="159">
        <f t="shared" si="70"/>
        <v>17</v>
      </c>
      <c r="BO78" s="162"/>
      <c r="BP78" s="162"/>
      <c r="BQ78" s="162"/>
      <c r="BR78" s="162"/>
      <c r="BS78" s="159">
        <f t="shared" si="71"/>
        <v>17</v>
      </c>
    </row>
    <row r="79" spans="1:71" s="33" customFormat="1" x14ac:dyDescent="0.25">
      <c r="A79" s="31"/>
      <c r="B79" s="3" t="s">
        <v>319</v>
      </c>
      <c r="C79" s="19">
        <v>6</v>
      </c>
      <c r="D79" s="19">
        <v>760</v>
      </c>
      <c r="E79" s="25">
        <v>15</v>
      </c>
      <c r="F79" s="3">
        <f>IF(B79="MAL",E79,IF(E79&gt;=11,E79+variables!$B$1,11))</f>
        <v>16</v>
      </c>
      <c r="G79" s="32">
        <f>$BS79/F79</f>
        <v>0.9375</v>
      </c>
      <c r="H79" s="119">
        <v>15</v>
      </c>
      <c r="I79" s="125">
        <f t="shared" si="58"/>
        <v>15</v>
      </c>
      <c r="J79" s="133"/>
      <c r="K79" s="13">
        <v>2019</v>
      </c>
      <c r="L79" s="88">
        <v>2018</v>
      </c>
      <c r="M79" s="13"/>
      <c r="N79" s="13"/>
      <c r="O79" s="13"/>
      <c r="P79" s="119">
        <f>SUM(M79:O79)+H79</f>
        <v>15</v>
      </c>
      <c r="Q79" s="13"/>
      <c r="R79" s="13"/>
      <c r="S79" s="13"/>
      <c r="T79" s="13"/>
      <c r="U79" s="3">
        <f t="shared" si="61"/>
        <v>15</v>
      </c>
      <c r="V79" s="13"/>
      <c r="W79" s="13"/>
      <c r="X79" s="13"/>
      <c r="Y79" s="13"/>
      <c r="Z79" s="3">
        <f t="shared" si="62"/>
        <v>15</v>
      </c>
      <c r="AA79" s="13"/>
      <c r="AB79" s="13"/>
      <c r="AC79" s="13"/>
      <c r="AD79" s="13"/>
      <c r="AE79" s="3">
        <f t="shared" si="63"/>
        <v>15</v>
      </c>
      <c r="AF79" s="13"/>
      <c r="AG79" s="13"/>
      <c r="AH79" s="13"/>
      <c r="AI79" s="13"/>
      <c r="AJ79" s="3">
        <f t="shared" si="64"/>
        <v>15</v>
      </c>
      <c r="AK79" s="13"/>
      <c r="AL79" s="13"/>
      <c r="AM79" s="13"/>
      <c r="AN79" s="13"/>
      <c r="AO79" s="3">
        <f t="shared" si="65"/>
        <v>15</v>
      </c>
      <c r="AP79" s="13"/>
      <c r="AQ79" s="13"/>
      <c r="AR79" s="13"/>
      <c r="AS79" s="13"/>
      <c r="AT79" s="3">
        <f t="shared" si="66"/>
        <v>15</v>
      </c>
      <c r="AU79" s="13"/>
      <c r="AV79" s="13"/>
      <c r="AW79" s="13"/>
      <c r="AX79" s="13"/>
      <c r="AY79" s="3">
        <f t="shared" si="67"/>
        <v>15</v>
      </c>
      <c r="AZ79" s="13"/>
      <c r="BA79" s="13"/>
      <c r="BB79" s="13"/>
      <c r="BC79" s="13"/>
      <c r="BD79" s="3">
        <f t="shared" si="68"/>
        <v>15</v>
      </c>
      <c r="BE79" s="13"/>
      <c r="BF79" s="13"/>
      <c r="BG79" s="13"/>
      <c r="BH79" s="13"/>
      <c r="BI79" s="3">
        <f t="shared" si="69"/>
        <v>15</v>
      </c>
      <c r="BJ79" s="13"/>
      <c r="BK79" s="13"/>
      <c r="BL79" s="13"/>
      <c r="BM79" s="13"/>
      <c r="BN79" s="3">
        <f t="shared" si="70"/>
        <v>15</v>
      </c>
      <c r="BO79" s="13"/>
      <c r="BP79" s="13"/>
      <c r="BQ79" s="13"/>
      <c r="BR79" s="13"/>
      <c r="BS79" s="3">
        <f t="shared" si="71"/>
        <v>15</v>
      </c>
    </row>
    <row r="80" spans="1:71" s="322" customFormat="1" ht="15" customHeight="1" x14ac:dyDescent="0.25">
      <c r="A80" s="314"/>
      <c r="B80" s="315" t="s">
        <v>249</v>
      </c>
      <c r="C80" s="316">
        <v>8</v>
      </c>
      <c r="D80" s="316">
        <v>7564</v>
      </c>
      <c r="E80" s="317">
        <v>65</v>
      </c>
      <c r="F80" s="315">
        <f>IF(B80="MAL",E80,IF(E80&gt;=11,E80+variables!$B$1,11))</f>
        <v>66</v>
      </c>
      <c r="G80" s="318">
        <f>$BS80/F80</f>
        <v>1.0303030303030303</v>
      </c>
      <c r="H80" s="319">
        <v>35</v>
      </c>
      <c r="I80" s="324">
        <f t="shared" si="58"/>
        <v>37</v>
      </c>
      <c r="J80" s="320">
        <v>2</v>
      </c>
      <c r="K80" s="321">
        <v>2019</v>
      </c>
      <c r="L80" s="321">
        <v>2019</v>
      </c>
      <c r="M80" s="321"/>
      <c r="N80" s="321"/>
      <c r="O80" s="321"/>
      <c r="P80" s="319">
        <f>SUM(M80:O80)+H80</f>
        <v>35</v>
      </c>
      <c r="Q80" s="321"/>
      <c r="R80" s="321"/>
      <c r="S80" s="321"/>
      <c r="T80" s="321"/>
      <c r="U80" s="315">
        <f t="shared" si="61"/>
        <v>35</v>
      </c>
      <c r="V80" s="321"/>
      <c r="W80" s="321"/>
      <c r="X80" s="321"/>
      <c r="Y80" s="321"/>
      <c r="Z80" s="315">
        <f t="shared" si="62"/>
        <v>35</v>
      </c>
      <c r="AA80" s="321"/>
      <c r="AB80" s="321"/>
      <c r="AC80" s="321">
        <v>29</v>
      </c>
      <c r="AD80" s="321"/>
      <c r="AE80" s="315">
        <f t="shared" si="63"/>
        <v>64</v>
      </c>
      <c r="AF80" s="321"/>
      <c r="AG80" s="321"/>
      <c r="AH80" s="321"/>
      <c r="AI80" s="321"/>
      <c r="AJ80" s="315">
        <f t="shared" si="64"/>
        <v>64</v>
      </c>
      <c r="AK80" s="321"/>
      <c r="AL80" s="321"/>
      <c r="AM80" s="321"/>
      <c r="AN80" s="321"/>
      <c r="AO80" s="315">
        <f t="shared" si="65"/>
        <v>64</v>
      </c>
      <c r="AP80" s="321"/>
      <c r="AQ80" s="321">
        <v>3</v>
      </c>
      <c r="AR80" s="321"/>
      <c r="AS80" s="321"/>
      <c r="AT80" s="315">
        <f t="shared" si="66"/>
        <v>67</v>
      </c>
      <c r="AU80" s="321"/>
      <c r="AV80" s="321">
        <v>1</v>
      </c>
      <c r="AW80" s="321"/>
      <c r="AX80" s="321"/>
      <c r="AY80" s="315">
        <f t="shared" si="67"/>
        <v>68</v>
      </c>
      <c r="AZ80" s="321"/>
      <c r="BA80" s="321"/>
      <c r="BB80" s="321"/>
      <c r="BC80" s="321"/>
      <c r="BD80" s="315">
        <f t="shared" si="68"/>
        <v>68</v>
      </c>
      <c r="BE80" s="321"/>
      <c r="BF80" s="321"/>
      <c r="BG80" s="321"/>
      <c r="BH80" s="321"/>
      <c r="BI80" s="315">
        <f t="shared" si="69"/>
        <v>68</v>
      </c>
      <c r="BJ80" s="321"/>
      <c r="BK80" s="321"/>
      <c r="BL80" s="321"/>
      <c r="BM80" s="321"/>
      <c r="BN80" s="315">
        <f t="shared" si="70"/>
        <v>68</v>
      </c>
      <c r="BO80" s="321"/>
      <c r="BP80" s="321"/>
      <c r="BQ80" s="321"/>
      <c r="BR80" s="321"/>
      <c r="BS80" s="315">
        <f t="shared" si="71"/>
        <v>68</v>
      </c>
    </row>
    <row r="81" spans="1:71" s="33" customFormat="1" x14ac:dyDescent="0.25">
      <c r="A81" s="31"/>
      <c r="B81" s="3" t="s">
        <v>31</v>
      </c>
      <c r="C81" s="19">
        <v>10</v>
      </c>
      <c r="D81" s="19">
        <v>9367</v>
      </c>
      <c r="E81" s="25">
        <v>19</v>
      </c>
      <c r="F81" s="3">
        <f>IF(B81="MAL",E81,IF(E81&gt;=11,E81+variables!$B$1,11))</f>
        <v>20</v>
      </c>
      <c r="G81" s="32">
        <f>$BS81/F81</f>
        <v>0.85</v>
      </c>
      <c r="H81" s="119">
        <v>9</v>
      </c>
      <c r="I81" s="125">
        <f t="shared" si="58"/>
        <v>9</v>
      </c>
      <c r="J81" s="133"/>
      <c r="K81" s="13">
        <v>2019</v>
      </c>
      <c r="L81" s="13">
        <v>2019</v>
      </c>
      <c r="M81" s="13"/>
      <c r="N81" s="13"/>
      <c r="O81" s="13"/>
      <c r="P81" s="119">
        <f>SUM(M81:O81)+H81</f>
        <v>9</v>
      </c>
      <c r="Q81" s="13"/>
      <c r="R81" s="13"/>
      <c r="S81" s="13"/>
      <c r="T81" s="13"/>
      <c r="U81" s="3">
        <f t="shared" si="61"/>
        <v>9</v>
      </c>
      <c r="V81" s="13"/>
      <c r="W81" s="13"/>
      <c r="X81" s="13"/>
      <c r="Y81" s="13"/>
      <c r="Z81" s="3">
        <f t="shared" si="62"/>
        <v>9</v>
      </c>
      <c r="AA81" s="13"/>
      <c r="AB81" s="13"/>
      <c r="AC81" s="13"/>
      <c r="AD81" s="13"/>
      <c r="AE81" s="3">
        <f t="shared" si="63"/>
        <v>9</v>
      </c>
      <c r="AF81" s="13"/>
      <c r="AG81" s="13"/>
      <c r="AH81" s="13"/>
      <c r="AI81" s="13"/>
      <c r="AJ81" s="3">
        <f t="shared" si="64"/>
        <v>9</v>
      </c>
      <c r="AK81" s="13"/>
      <c r="AL81" s="13"/>
      <c r="AM81" s="13"/>
      <c r="AN81" s="13"/>
      <c r="AO81" s="3">
        <f t="shared" si="65"/>
        <v>9</v>
      </c>
      <c r="AP81" s="13"/>
      <c r="AQ81" s="13"/>
      <c r="AR81" s="13">
        <v>8</v>
      </c>
      <c r="AS81" s="13"/>
      <c r="AT81" s="3">
        <f t="shared" si="66"/>
        <v>17</v>
      </c>
      <c r="AU81" s="13"/>
      <c r="AV81" s="13"/>
      <c r="AW81" s="13"/>
      <c r="AX81" s="13"/>
      <c r="AY81" s="3">
        <f t="shared" si="67"/>
        <v>17</v>
      </c>
      <c r="AZ81" s="13"/>
      <c r="BA81" s="13"/>
      <c r="BB81" s="13"/>
      <c r="BC81" s="13"/>
      <c r="BD81" s="3">
        <f t="shared" si="68"/>
        <v>17</v>
      </c>
      <c r="BE81" s="13"/>
      <c r="BF81" s="13"/>
      <c r="BG81" s="13"/>
      <c r="BH81" s="13"/>
      <c r="BI81" s="3">
        <f t="shared" si="69"/>
        <v>17</v>
      </c>
      <c r="BJ81" s="13"/>
      <c r="BK81" s="13"/>
      <c r="BL81" s="13"/>
      <c r="BM81" s="13"/>
      <c r="BN81" s="3">
        <f t="shared" si="70"/>
        <v>17</v>
      </c>
      <c r="BO81" s="13"/>
      <c r="BP81" s="13"/>
      <c r="BQ81" s="13"/>
      <c r="BR81" s="13"/>
      <c r="BS81" s="3">
        <f t="shared" si="71"/>
        <v>17</v>
      </c>
    </row>
    <row r="82" spans="1:71" s="351" customFormat="1" x14ac:dyDescent="0.25">
      <c r="A82" s="365"/>
      <c r="B82" s="376" t="s">
        <v>335</v>
      </c>
      <c r="C82" s="377">
        <v>12</v>
      </c>
      <c r="D82" s="377">
        <v>753</v>
      </c>
      <c r="E82" s="378">
        <v>31</v>
      </c>
      <c r="F82" s="347">
        <f>IF(B82="MAL",E82,IF(E82&gt;=11,E82+variables!$B$1,11))</f>
        <v>32</v>
      </c>
      <c r="G82" s="348">
        <f>$BS82/F82</f>
        <v>1.03125</v>
      </c>
      <c r="H82" s="349">
        <v>9</v>
      </c>
      <c r="I82" s="356">
        <f t="shared" si="58"/>
        <v>9</v>
      </c>
      <c r="J82" s="357"/>
      <c r="K82" s="350">
        <v>2019</v>
      </c>
      <c r="L82" s="350">
        <v>2019</v>
      </c>
      <c r="M82" s="379"/>
      <c r="N82" s="379"/>
      <c r="O82" s="379"/>
      <c r="P82" s="349">
        <f>SUM(M82:O82)+H82</f>
        <v>9</v>
      </c>
      <c r="Q82" s="380"/>
      <c r="R82" s="350"/>
      <c r="S82" s="350"/>
      <c r="T82" s="350"/>
      <c r="U82" s="347">
        <f t="shared" si="61"/>
        <v>9</v>
      </c>
      <c r="V82" s="350"/>
      <c r="W82" s="350"/>
      <c r="X82" s="350"/>
      <c r="Y82" s="350"/>
      <c r="Z82" s="347">
        <f t="shared" si="62"/>
        <v>9</v>
      </c>
      <c r="AA82" s="350"/>
      <c r="AB82" s="350"/>
      <c r="AC82" s="350">
        <v>22</v>
      </c>
      <c r="AD82" s="350"/>
      <c r="AE82" s="347">
        <f t="shared" si="63"/>
        <v>31</v>
      </c>
      <c r="AF82" s="350"/>
      <c r="AG82" s="350"/>
      <c r="AH82" s="350"/>
      <c r="AI82" s="350"/>
      <c r="AJ82" s="347">
        <f t="shared" si="64"/>
        <v>31</v>
      </c>
      <c r="AK82" s="350"/>
      <c r="AL82" s="350"/>
      <c r="AM82" s="350"/>
      <c r="AN82" s="350"/>
      <c r="AO82" s="347">
        <f t="shared" si="65"/>
        <v>31</v>
      </c>
      <c r="AP82" s="350"/>
      <c r="AQ82" s="350">
        <v>1</v>
      </c>
      <c r="AR82" s="350"/>
      <c r="AS82" s="350"/>
      <c r="AT82" s="347">
        <f t="shared" si="66"/>
        <v>32</v>
      </c>
      <c r="AU82" s="350"/>
      <c r="AV82" s="350">
        <v>1</v>
      </c>
      <c r="AW82" s="350"/>
      <c r="AX82" s="350"/>
      <c r="AY82" s="347">
        <f t="shared" si="67"/>
        <v>33</v>
      </c>
      <c r="AZ82" s="350"/>
      <c r="BA82" s="350"/>
      <c r="BB82" s="350"/>
      <c r="BC82" s="350"/>
      <c r="BD82" s="347">
        <f t="shared" si="68"/>
        <v>33</v>
      </c>
      <c r="BE82" s="350"/>
      <c r="BF82" s="350"/>
      <c r="BG82" s="350"/>
      <c r="BH82" s="350"/>
      <c r="BI82" s="347">
        <f t="shared" si="69"/>
        <v>33</v>
      </c>
      <c r="BJ82" s="350"/>
      <c r="BK82" s="350"/>
      <c r="BL82" s="350"/>
      <c r="BM82" s="350"/>
      <c r="BN82" s="347">
        <f t="shared" si="70"/>
        <v>33</v>
      </c>
      <c r="BO82" s="350"/>
      <c r="BP82" s="350"/>
      <c r="BQ82" s="350"/>
      <c r="BR82" s="350"/>
      <c r="BS82" s="347">
        <f t="shared" si="71"/>
        <v>33</v>
      </c>
    </row>
    <row r="83" spans="1:71" x14ac:dyDescent="0.25">
      <c r="A83" s="6"/>
      <c r="B83" s="2"/>
      <c r="C83" s="2"/>
      <c r="D83" s="2"/>
      <c r="E83" s="2"/>
      <c r="F83" s="2"/>
      <c r="G83" s="2"/>
      <c r="H83" s="137"/>
      <c r="I83" s="137"/>
      <c r="J83" s="137"/>
      <c r="K83" s="3"/>
      <c r="L83" s="3"/>
      <c r="M83" s="137">
        <f t="shared" ref="M83:AR83" si="72">SUM(M77:M82)</f>
        <v>0</v>
      </c>
      <c r="N83" s="137">
        <f t="shared" si="72"/>
        <v>0</v>
      </c>
      <c r="O83" s="137">
        <f t="shared" si="72"/>
        <v>0</v>
      </c>
      <c r="P83" s="137">
        <f t="shared" si="72"/>
        <v>88</v>
      </c>
      <c r="Q83" s="137">
        <f t="shared" si="72"/>
        <v>0</v>
      </c>
      <c r="R83" s="137">
        <f t="shared" si="72"/>
        <v>0</v>
      </c>
      <c r="S83" s="137">
        <f t="shared" si="72"/>
        <v>0</v>
      </c>
      <c r="T83" s="137">
        <f t="shared" si="72"/>
        <v>0</v>
      </c>
      <c r="U83" s="137">
        <f t="shared" si="72"/>
        <v>88</v>
      </c>
      <c r="V83" s="137">
        <f t="shared" si="72"/>
        <v>0</v>
      </c>
      <c r="W83" s="137">
        <f t="shared" si="72"/>
        <v>0</v>
      </c>
      <c r="X83" s="137">
        <f t="shared" si="72"/>
        <v>0</v>
      </c>
      <c r="Y83" s="137">
        <f t="shared" si="72"/>
        <v>0</v>
      </c>
      <c r="Z83" s="137">
        <f t="shared" si="72"/>
        <v>88</v>
      </c>
      <c r="AA83" s="137">
        <f t="shared" si="72"/>
        <v>0</v>
      </c>
      <c r="AB83" s="137">
        <f t="shared" si="72"/>
        <v>0</v>
      </c>
      <c r="AC83" s="137">
        <f t="shared" si="72"/>
        <v>51</v>
      </c>
      <c r="AD83" s="137">
        <f t="shared" si="72"/>
        <v>0</v>
      </c>
      <c r="AE83" s="137">
        <f t="shared" si="72"/>
        <v>139</v>
      </c>
      <c r="AF83" s="137">
        <f t="shared" si="72"/>
        <v>0</v>
      </c>
      <c r="AG83" s="137">
        <f t="shared" si="72"/>
        <v>0</v>
      </c>
      <c r="AH83" s="137">
        <f t="shared" si="72"/>
        <v>3</v>
      </c>
      <c r="AI83" s="137">
        <f t="shared" si="72"/>
        <v>0</v>
      </c>
      <c r="AJ83" s="137">
        <f t="shared" si="72"/>
        <v>142</v>
      </c>
      <c r="AK83" s="137">
        <f t="shared" si="72"/>
        <v>0</v>
      </c>
      <c r="AL83" s="137">
        <f t="shared" si="72"/>
        <v>0</v>
      </c>
      <c r="AM83" s="137">
        <f t="shared" si="72"/>
        <v>0</v>
      </c>
      <c r="AN83" s="137">
        <f t="shared" si="72"/>
        <v>0</v>
      </c>
      <c r="AO83" s="137">
        <f t="shared" si="72"/>
        <v>142</v>
      </c>
      <c r="AP83" s="137">
        <f t="shared" si="72"/>
        <v>0</v>
      </c>
      <c r="AQ83" s="137">
        <f t="shared" si="72"/>
        <v>4</v>
      </c>
      <c r="AR83" s="137">
        <f t="shared" si="72"/>
        <v>17</v>
      </c>
      <c r="AS83" s="137">
        <f t="shared" ref="AS83:BS83" si="73">SUM(AS77:AS82)</f>
        <v>0</v>
      </c>
      <c r="AT83" s="137">
        <f t="shared" si="73"/>
        <v>163</v>
      </c>
      <c r="AU83" s="137">
        <f t="shared" si="73"/>
        <v>0</v>
      </c>
      <c r="AV83" s="137">
        <f t="shared" si="73"/>
        <v>2</v>
      </c>
      <c r="AW83" s="137">
        <f t="shared" si="73"/>
        <v>0</v>
      </c>
      <c r="AX83" s="137">
        <f t="shared" si="73"/>
        <v>0</v>
      </c>
      <c r="AY83" s="137">
        <f t="shared" si="73"/>
        <v>165</v>
      </c>
      <c r="AZ83" s="137">
        <f t="shared" si="73"/>
        <v>0</v>
      </c>
      <c r="BA83" s="137">
        <f t="shared" si="73"/>
        <v>0</v>
      </c>
      <c r="BB83" s="137">
        <f t="shared" si="73"/>
        <v>0</v>
      </c>
      <c r="BC83" s="137">
        <f t="shared" si="73"/>
        <v>0</v>
      </c>
      <c r="BD83" s="137">
        <f t="shared" si="73"/>
        <v>165</v>
      </c>
      <c r="BE83" s="137">
        <f t="shared" si="73"/>
        <v>0</v>
      </c>
      <c r="BF83" s="137">
        <f t="shared" si="73"/>
        <v>0</v>
      </c>
      <c r="BG83" s="137">
        <f t="shared" si="73"/>
        <v>0</v>
      </c>
      <c r="BH83" s="137">
        <f t="shared" si="73"/>
        <v>0</v>
      </c>
      <c r="BI83" s="137">
        <f t="shared" si="73"/>
        <v>165</v>
      </c>
      <c r="BJ83" s="137">
        <f t="shared" si="73"/>
        <v>0</v>
      </c>
      <c r="BK83" s="137">
        <f t="shared" si="73"/>
        <v>0</v>
      </c>
      <c r="BL83" s="137">
        <f t="shared" si="73"/>
        <v>0</v>
      </c>
      <c r="BM83" s="137">
        <f t="shared" si="73"/>
        <v>0</v>
      </c>
      <c r="BN83" s="137">
        <f t="shared" si="73"/>
        <v>165</v>
      </c>
      <c r="BO83" s="137">
        <f t="shared" si="73"/>
        <v>0</v>
      </c>
      <c r="BP83" s="137">
        <f t="shared" si="73"/>
        <v>0</v>
      </c>
      <c r="BQ83" s="137">
        <f t="shared" si="73"/>
        <v>0</v>
      </c>
      <c r="BR83" s="137">
        <f t="shared" si="73"/>
        <v>0</v>
      </c>
      <c r="BS83" s="137">
        <f t="shared" si="73"/>
        <v>165</v>
      </c>
    </row>
    <row r="84" spans="1:71" x14ac:dyDescent="0.25">
      <c r="A84" s="2"/>
      <c r="B84" s="2" t="s">
        <v>264</v>
      </c>
      <c r="C84" s="2">
        <f>COUNT(C78:C82)</f>
        <v>5</v>
      </c>
      <c r="D84" s="2"/>
      <c r="E84" s="2">
        <f>SUM(E77:E82)</f>
        <v>163</v>
      </c>
      <c r="F84" s="2">
        <f>SUM(F77:F82)</f>
        <v>168</v>
      </c>
      <c r="G84" s="4">
        <f>$BS83/F84</f>
        <v>0.9821428571428571</v>
      </c>
      <c r="H84" s="137">
        <f>SUM(H77:H82)</f>
        <v>88</v>
      </c>
      <c r="I84" s="137">
        <f>SUM(I77:I82)</f>
        <v>91</v>
      </c>
      <c r="J84" s="137">
        <f>SUM(J77:J82)</f>
        <v>3</v>
      </c>
      <c r="K84" s="3"/>
      <c r="L84" s="3"/>
      <c r="M84" s="2"/>
      <c r="N84" s="2"/>
      <c r="O84" s="2"/>
      <c r="P84" s="4">
        <f>P83/F84</f>
        <v>0.52380952380952384</v>
      </c>
      <c r="Q84" s="2"/>
      <c r="R84" s="2">
        <f>M83+R83</f>
        <v>0</v>
      </c>
      <c r="S84" s="2">
        <f>N83+S83</f>
        <v>0</v>
      </c>
      <c r="T84" s="2">
        <f>O83+T83</f>
        <v>0</v>
      </c>
      <c r="U84" s="4">
        <f>U83/F84</f>
        <v>0.52380952380952384</v>
      </c>
      <c r="V84" s="2"/>
      <c r="W84" s="2">
        <f>R84+W83</f>
        <v>0</v>
      </c>
      <c r="X84" s="2">
        <f>S84+X83</f>
        <v>0</v>
      </c>
      <c r="Y84" s="2">
        <f>T84+Y83</f>
        <v>0</v>
      </c>
      <c r="Z84" s="4">
        <f>Z83/F84</f>
        <v>0.52380952380952384</v>
      </c>
      <c r="AA84" s="2"/>
      <c r="AB84" s="2">
        <f>W84+AB83</f>
        <v>0</v>
      </c>
      <c r="AC84" s="2">
        <f>X84+AC83</f>
        <v>51</v>
      </c>
      <c r="AD84" s="2">
        <f>Y84+AD83</f>
        <v>0</v>
      </c>
      <c r="AE84" s="4">
        <f>AE83/F84</f>
        <v>0.82738095238095233</v>
      </c>
      <c r="AF84" s="2"/>
      <c r="AG84" s="2">
        <f>AB84+AG83</f>
        <v>0</v>
      </c>
      <c r="AH84" s="2">
        <f>AC84+AH83</f>
        <v>54</v>
      </c>
      <c r="AI84" s="2">
        <f>AD84+AI83</f>
        <v>0</v>
      </c>
      <c r="AJ84" s="4">
        <f>AJ83/F84</f>
        <v>0.84523809523809523</v>
      </c>
      <c r="AK84" s="2"/>
      <c r="AL84" s="2">
        <f>AG84+AL83</f>
        <v>0</v>
      </c>
      <c r="AM84" s="2">
        <f>AH84+AM83</f>
        <v>54</v>
      </c>
      <c r="AN84" s="2">
        <f>AI84+AN83</f>
        <v>0</v>
      </c>
      <c r="AO84" s="4">
        <f>AO83/F84</f>
        <v>0.84523809523809523</v>
      </c>
      <c r="AP84" s="2"/>
      <c r="AQ84" s="2">
        <f>AL84+AQ83</f>
        <v>4</v>
      </c>
      <c r="AR84" s="2">
        <f>AM84+AR83</f>
        <v>71</v>
      </c>
      <c r="AS84" s="2">
        <f>AN84+AS83</f>
        <v>0</v>
      </c>
      <c r="AT84" s="4">
        <f>AT83/F84</f>
        <v>0.97023809523809523</v>
      </c>
      <c r="AU84" s="2"/>
      <c r="AV84" s="2">
        <f>AQ84+AV83</f>
        <v>6</v>
      </c>
      <c r="AW84" s="2">
        <f>AR84+AW83</f>
        <v>71</v>
      </c>
      <c r="AX84" s="2">
        <f>AS84+AX83</f>
        <v>0</v>
      </c>
      <c r="AY84" s="4">
        <f>AY83/F84</f>
        <v>0.9821428571428571</v>
      </c>
      <c r="AZ84" s="2"/>
      <c r="BA84" s="2">
        <f>AV84+BA83</f>
        <v>6</v>
      </c>
      <c r="BB84" s="2">
        <f>AW84+BB83</f>
        <v>71</v>
      </c>
      <c r="BC84" s="2">
        <f>AX84+BC83</f>
        <v>0</v>
      </c>
      <c r="BD84" s="4">
        <f>BD83/F84</f>
        <v>0.9821428571428571</v>
      </c>
      <c r="BE84" s="2"/>
      <c r="BF84" s="2">
        <f>BA84+BF83</f>
        <v>6</v>
      </c>
      <c r="BG84" s="2">
        <f>BB84+BG83</f>
        <v>71</v>
      </c>
      <c r="BH84" s="2">
        <f>BC84+BH83</f>
        <v>0</v>
      </c>
      <c r="BI84" s="4">
        <f>BI83/F84</f>
        <v>0.9821428571428571</v>
      </c>
      <c r="BJ84" s="2"/>
      <c r="BK84" s="2">
        <f>BF84+BK83</f>
        <v>6</v>
      </c>
      <c r="BL84" s="2">
        <f>BG84+BL83</f>
        <v>71</v>
      </c>
      <c r="BM84" s="2">
        <f>BH84+BM83</f>
        <v>0</v>
      </c>
      <c r="BN84" s="4">
        <f>BN83/F84</f>
        <v>0.9821428571428571</v>
      </c>
      <c r="BO84" s="2"/>
      <c r="BP84" s="2">
        <f>BK84+BP83</f>
        <v>6</v>
      </c>
      <c r="BQ84" s="2">
        <f>BL84+BQ83</f>
        <v>71</v>
      </c>
      <c r="BR84" s="2">
        <f>BM84+BR83</f>
        <v>0</v>
      </c>
      <c r="BS84" s="4">
        <f>BS83/F84</f>
        <v>0.9821428571428571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9"/>
  <sheetViews>
    <sheetView zoomScale="150" workbookViewId="0">
      <pane xSplit="12" ySplit="2" topLeftCell="AR3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42" sqref="A42:XFD42"/>
    </sheetView>
  </sheetViews>
  <sheetFormatPr defaultColWidth="8.85546875" defaultRowHeight="15" x14ac:dyDescent="0.25"/>
  <cols>
    <col min="1" max="1" width="11.5703125" bestFit="1" customWidth="1"/>
    <col min="2" max="2" width="18.85546875" customWidth="1"/>
    <col min="3" max="3" width="4.42578125" customWidth="1"/>
    <col min="4" max="4" width="5.28515625" customWidth="1"/>
    <col min="5" max="5" width="5.42578125" customWidth="1"/>
    <col min="6" max="6" width="5.140625" bestFit="1" customWidth="1"/>
    <col min="7" max="7" width="8.28515625" bestFit="1" customWidth="1"/>
    <col min="8" max="8" width="5.140625" style="131" customWidth="1"/>
    <col min="9" max="9" width="8" style="131" customWidth="1"/>
    <col min="10" max="10" width="5" style="131" customWidth="1"/>
    <col min="11" max="11" width="5.5703125" style="33" bestFit="1" customWidth="1"/>
    <col min="12" max="12" width="9.28515625" style="33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58" width="3" customWidth="1"/>
    <col min="59" max="59" width="4.28515625" customWidth="1"/>
    <col min="60" max="60" width="3" customWidth="1"/>
    <col min="61" max="61" width="9.5703125" customWidth="1"/>
    <col min="62" max="63" width="3" customWidth="1"/>
    <col min="64" max="64" width="4.28515625" customWidth="1"/>
    <col min="65" max="65" width="3" customWidth="1"/>
    <col min="66" max="66" width="8" customWidth="1"/>
    <col min="67" max="68" width="3" customWidth="1"/>
    <col min="69" max="69" width="5.140625" customWidth="1"/>
    <col min="70" max="70" width="3" customWidth="1"/>
    <col min="71" max="71" width="8" customWidth="1"/>
  </cols>
  <sheetData>
    <row r="1" spans="1:71" x14ac:dyDescent="0.25">
      <c r="A1" s="48"/>
      <c r="B1" s="48"/>
      <c r="C1" s="48"/>
      <c r="D1" s="48"/>
      <c r="E1" s="48"/>
      <c r="F1" s="48"/>
      <c r="G1" s="48"/>
      <c r="H1" s="126"/>
      <c r="I1" s="126"/>
      <c r="J1" s="126"/>
      <c r="K1" s="63"/>
      <c r="L1" s="63"/>
      <c r="M1" s="389" t="s">
        <v>375</v>
      </c>
      <c r="N1" s="390"/>
      <c r="O1" s="390"/>
      <c r="P1" s="391"/>
      <c r="Q1" s="389" t="s">
        <v>138</v>
      </c>
      <c r="R1" s="390"/>
      <c r="S1" s="390"/>
      <c r="T1" s="390"/>
      <c r="U1" s="391"/>
      <c r="V1" s="389" t="s">
        <v>321</v>
      </c>
      <c r="W1" s="390"/>
      <c r="X1" s="390"/>
      <c r="Y1" s="390"/>
      <c r="Z1" s="391"/>
      <c r="AA1" s="389" t="s">
        <v>155</v>
      </c>
      <c r="AB1" s="390"/>
      <c r="AC1" s="390"/>
      <c r="AD1" s="390"/>
      <c r="AE1" s="391"/>
      <c r="AF1" s="389" t="s">
        <v>156</v>
      </c>
      <c r="AG1" s="390"/>
      <c r="AH1" s="390"/>
      <c r="AI1" s="390"/>
      <c r="AJ1" s="391"/>
      <c r="AK1" s="389" t="s">
        <v>78</v>
      </c>
      <c r="AL1" s="390"/>
      <c r="AM1" s="390"/>
      <c r="AN1" s="390"/>
      <c r="AO1" s="391"/>
      <c r="AP1" s="389" t="s">
        <v>79</v>
      </c>
      <c r="AQ1" s="390"/>
      <c r="AR1" s="390"/>
      <c r="AS1" s="390"/>
      <c r="AT1" s="391"/>
      <c r="AU1" s="389" t="s">
        <v>53</v>
      </c>
      <c r="AV1" s="390"/>
      <c r="AW1" s="390"/>
      <c r="AX1" s="390"/>
      <c r="AY1" s="391"/>
      <c r="AZ1" s="389" t="s">
        <v>54</v>
      </c>
      <c r="BA1" s="390"/>
      <c r="BB1" s="390"/>
      <c r="BC1" s="390"/>
      <c r="BD1" s="391"/>
      <c r="BE1" s="389" t="s">
        <v>48</v>
      </c>
      <c r="BF1" s="390"/>
      <c r="BG1" s="390"/>
      <c r="BH1" s="390"/>
      <c r="BI1" s="391"/>
      <c r="BJ1" s="389" t="s">
        <v>243</v>
      </c>
      <c r="BK1" s="390"/>
      <c r="BL1" s="390"/>
      <c r="BM1" s="390"/>
      <c r="BN1" s="391"/>
      <c r="BO1" s="389" t="s">
        <v>350</v>
      </c>
      <c r="BP1" s="390"/>
      <c r="BQ1" s="390"/>
      <c r="BR1" s="390"/>
      <c r="BS1" s="391"/>
    </row>
    <row r="2" spans="1:71" s="24" customFormat="1" ht="30.75" customHeight="1" thickBot="1" x14ac:dyDescent="0.3">
      <c r="A2" s="8" t="s">
        <v>57</v>
      </c>
      <c r="B2" s="8" t="s">
        <v>10</v>
      </c>
      <c r="C2" s="8" t="s">
        <v>66</v>
      </c>
      <c r="D2" s="8" t="s">
        <v>67</v>
      </c>
      <c r="E2" s="124" t="s">
        <v>402</v>
      </c>
      <c r="F2" s="10" t="s">
        <v>178</v>
      </c>
      <c r="G2" s="10" t="s">
        <v>158</v>
      </c>
      <c r="H2" s="127" t="s">
        <v>401</v>
      </c>
      <c r="I2" s="127" t="s">
        <v>400</v>
      </c>
      <c r="J2" s="127" t="s">
        <v>159</v>
      </c>
      <c r="K2" s="64" t="s">
        <v>294</v>
      </c>
      <c r="L2" s="64" t="s">
        <v>191</v>
      </c>
      <c r="M2" s="9" t="s">
        <v>220</v>
      </c>
      <c r="N2" s="9" t="s">
        <v>221</v>
      </c>
      <c r="O2" s="9" t="s">
        <v>121</v>
      </c>
      <c r="P2" s="9" t="s">
        <v>122</v>
      </c>
      <c r="Q2" s="9" t="s">
        <v>123</v>
      </c>
      <c r="R2" s="9" t="s">
        <v>220</v>
      </c>
      <c r="S2" s="9" t="s">
        <v>221</v>
      </c>
      <c r="T2" s="9" t="s">
        <v>121</v>
      </c>
      <c r="U2" s="9" t="s">
        <v>122</v>
      </c>
      <c r="V2" s="9" t="s">
        <v>123</v>
      </c>
      <c r="W2" s="9" t="s">
        <v>220</v>
      </c>
      <c r="X2" s="9" t="s">
        <v>221</v>
      </c>
      <c r="Y2" s="9" t="s">
        <v>121</v>
      </c>
      <c r="Z2" s="9" t="s">
        <v>122</v>
      </c>
      <c r="AA2" s="9" t="s">
        <v>123</v>
      </c>
      <c r="AB2" s="9" t="s">
        <v>220</v>
      </c>
      <c r="AC2" s="9" t="s">
        <v>221</v>
      </c>
      <c r="AD2" s="9" t="s">
        <v>121</v>
      </c>
      <c r="AE2" s="9" t="s">
        <v>122</v>
      </c>
      <c r="AF2" s="9" t="s">
        <v>123</v>
      </c>
      <c r="AG2" s="9" t="s">
        <v>220</v>
      </c>
      <c r="AH2" s="9" t="s">
        <v>221</v>
      </c>
      <c r="AI2" s="9" t="s">
        <v>121</v>
      </c>
      <c r="AJ2" s="9" t="s">
        <v>122</v>
      </c>
      <c r="AK2" s="9" t="s">
        <v>123</v>
      </c>
      <c r="AL2" s="9" t="s">
        <v>220</v>
      </c>
      <c r="AM2" s="9" t="s">
        <v>221</v>
      </c>
      <c r="AN2" s="9" t="s">
        <v>121</v>
      </c>
      <c r="AO2" s="9" t="s">
        <v>122</v>
      </c>
      <c r="AP2" s="9" t="s">
        <v>123</v>
      </c>
      <c r="AQ2" s="9" t="s">
        <v>220</v>
      </c>
      <c r="AR2" s="9" t="s">
        <v>221</v>
      </c>
      <c r="AS2" s="9" t="s">
        <v>121</v>
      </c>
      <c r="AT2" s="9" t="s">
        <v>122</v>
      </c>
      <c r="AU2" s="9" t="s">
        <v>123</v>
      </c>
      <c r="AV2" s="9" t="s">
        <v>220</v>
      </c>
      <c r="AW2" s="9" t="s">
        <v>221</v>
      </c>
      <c r="AX2" s="9" t="s">
        <v>121</v>
      </c>
      <c r="AY2" s="9" t="s">
        <v>122</v>
      </c>
      <c r="AZ2" s="9" t="s">
        <v>123</v>
      </c>
      <c r="BA2" s="9" t="s">
        <v>220</v>
      </c>
      <c r="BB2" s="9" t="s">
        <v>221</v>
      </c>
      <c r="BC2" s="9" t="s">
        <v>121</v>
      </c>
      <c r="BD2" s="9" t="s">
        <v>122</v>
      </c>
      <c r="BE2" s="9" t="s">
        <v>123</v>
      </c>
      <c r="BF2" s="9" t="s">
        <v>220</v>
      </c>
      <c r="BG2" s="9" t="s">
        <v>221</v>
      </c>
      <c r="BH2" s="9" t="s">
        <v>121</v>
      </c>
      <c r="BI2" s="9" t="s">
        <v>122</v>
      </c>
      <c r="BJ2" s="9" t="s">
        <v>123</v>
      </c>
      <c r="BK2" s="9" t="s">
        <v>220</v>
      </c>
      <c r="BL2" s="9" t="s">
        <v>221</v>
      </c>
      <c r="BM2" s="9" t="s">
        <v>121</v>
      </c>
      <c r="BN2" s="9" t="s">
        <v>122</v>
      </c>
      <c r="BO2" s="9" t="s">
        <v>123</v>
      </c>
      <c r="BP2" s="9" t="s">
        <v>220</v>
      </c>
      <c r="BQ2" s="9" t="s">
        <v>221</v>
      </c>
      <c r="BR2" s="9" t="s">
        <v>121</v>
      </c>
      <c r="BS2" s="9" t="s">
        <v>122</v>
      </c>
    </row>
    <row r="3" spans="1:71" x14ac:dyDescent="0.25">
      <c r="A3" s="5" t="s">
        <v>47</v>
      </c>
      <c r="B3" s="6" t="s">
        <v>124</v>
      </c>
      <c r="C3" s="6"/>
      <c r="D3" s="6"/>
      <c r="E3" s="73">
        <v>200</v>
      </c>
      <c r="F3" s="3">
        <f>IF(B3="MAL",E3,IF(E3&gt;=11,E3+variables!$B$1,11))</f>
        <v>200</v>
      </c>
      <c r="G3" s="7">
        <f>BS3/F3</f>
        <v>0.94499999999999995</v>
      </c>
      <c r="H3" s="128">
        <v>184</v>
      </c>
      <c r="I3" s="128">
        <f>+H3+J3</f>
        <v>184</v>
      </c>
      <c r="J3" s="132"/>
      <c r="K3" s="18">
        <v>2019</v>
      </c>
      <c r="L3" s="18">
        <v>2019</v>
      </c>
      <c r="M3" s="11"/>
      <c r="N3" s="11"/>
      <c r="O3" s="11"/>
      <c r="P3" s="128">
        <f>+SUM(M3:O3)+H3</f>
        <v>184</v>
      </c>
      <c r="Q3" s="11"/>
      <c r="R3" s="11"/>
      <c r="S3" s="11"/>
      <c r="T3" s="11"/>
      <c r="U3" s="3">
        <f t="shared" ref="U3:U20" si="0">SUM(P3:T3)</f>
        <v>184</v>
      </c>
      <c r="V3" s="11"/>
      <c r="W3" s="11"/>
      <c r="X3" s="11">
        <v>4</v>
      </c>
      <c r="Y3" s="11"/>
      <c r="Z3" s="3">
        <f t="shared" ref="Z3:Z20" si="1">SUM(U3:Y3)</f>
        <v>188</v>
      </c>
      <c r="AA3" s="11"/>
      <c r="AB3" s="11"/>
      <c r="AC3" s="11">
        <v>1</v>
      </c>
      <c r="AD3" s="11"/>
      <c r="AE3" s="3">
        <f t="shared" ref="AE3:AE20" si="2">SUM(Z3:AD3)</f>
        <v>189</v>
      </c>
      <c r="AF3" s="11"/>
      <c r="AG3" s="11"/>
      <c r="AH3" s="11"/>
      <c r="AI3" s="11"/>
      <c r="AJ3" s="3">
        <f t="shared" ref="AJ3:AJ20" si="3">SUM(AE3:AI3)</f>
        <v>189</v>
      </c>
      <c r="AK3" s="11"/>
      <c r="AL3" s="11"/>
      <c r="AM3" s="11"/>
      <c r="AN3" s="11"/>
      <c r="AO3" s="3">
        <f t="shared" ref="AO3:AO20" si="4">SUM(AJ3:AN3)</f>
        <v>189</v>
      </c>
      <c r="AP3" s="11"/>
      <c r="AQ3" s="11"/>
      <c r="AR3" s="11"/>
      <c r="AS3" s="11"/>
      <c r="AT3" s="3">
        <f t="shared" ref="AT3:AT20" si="5">SUM(AO3:AS3)</f>
        <v>189</v>
      </c>
      <c r="AU3" s="11"/>
      <c r="AV3" s="11"/>
      <c r="AW3" s="11"/>
      <c r="AX3" s="11"/>
      <c r="AY3" s="3">
        <f t="shared" ref="AY3:AY20" si="6">SUM(AT3:AX3)</f>
        <v>189</v>
      </c>
      <c r="AZ3" s="11"/>
      <c r="BA3" s="11"/>
      <c r="BB3" s="11"/>
      <c r="BC3" s="11"/>
      <c r="BD3" s="3">
        <f t="shared" ref="BD3:BD20" si="7">SUM(AY3:BC3)</f>
        <v>189</v>
      </c>
      <c r="BE3" s="11"/>
      <c r="BF3" s="11"/>
      <c r="BG3" s="11"/>
      <c r="BH3" s="11"/>
      <c r="BI3" s="3">
        <f t="shared" ref="BI3:BI20" si="8">SUM(BD3:BH3)</f>
        <v>189</v>
      </c>
      <c r="BJ3" s="11"/>
      <c r="BK3" s="11"/>
      <c r="BL3" s="11"/>
      <c r="BM3" s="11"/>
      <c r="BN3" s="3">
        <f t="shared" ref="BN3:BN20" si="9">SUM(BI3:BM3)</f>
        <v>189</v>
      </c>
      <c r="BO3" s="11"/>
      <c r="BP3" s="11"/>
      <c r="BQ3" s="11"/>
      <c r="BR3" s="11"/>
      <c r="BS3" s="3">
        <f t="shared" ref="BS3:BS20" si="10">SUM(BN3:BR3)</f>
        <v>189</v>
      </c>
    </row>
    <row r="4" spans="1:71" s="33" customFormat="1" x14ac:dyDescent="0.25">
      <c r="A4" s="3"/>
      <c r="B4" s="39" t="s">
        <v>289</v>
      </c>
      <c r="C4" s="38">
        <v>1</v>
      </c>
      <c r="D4" s="38">
        <v>6676</v>
      </c>
      <c r="E4" s="38">
        <v>53</v>
      </c>
      <c r="F4" s="3">
        <f>IF(B4="MAL",E4,IF(E4&gt;=11,E4+variables!$B$1,11))</f>
        <v>54</v>
      </c>
      <c r="G4" s="68">
        <f t="shared" ref="G4:G20" si="11">$BS4/F4</f>
        <v>0.96296296296296291</v>
      </c>
      <c r="H4" s="125">
        <v>39</v>
      </c>
      <c r="I4" s="128">
        <f t="shared" ref="I4:I18" si="12">+H4+J4</f>
        <v>39</v>
      </c>
      <c r="J4" s="133"/>
      <c r="K4" s="18">
        <v>2019</v>
      </c>
      <c r="L4" s="13">
        <v>2019</v>
      </c>
      <c r="M4" s="13"/>
      <c r="N4" s="13"/>
      <c r="O4" s="13"/>
      <c r="P4" s="119">
        <f>+H4+SUM(M4:O4)</f>
        <v>39</v>
      </c>
      <c r="Q4" s="13"/>
      <c r="R4" s="13"/>
      <c r="S4" s="13"/>
      <c r="T4" s="13"/>
      <c r="U4" s="3">
        <f t="shared" si="0"/>
        <v>39</v>
      </c>
      <c r="V4" s="13"/>
      <c r="W4" s="13"/>
      <c r="X4" s="13"/>
      <c r="Y4" s="13"/>
      <c r="Z4" s="3">
        <f t="shared" si="1"/>
        <v>39</v>
      </c>
      <c r="AA4" s="13"/>
      <c r="AB4" s="13"/>
      <c r="AC4" s="13"/>
      <c r="AD4" s="13"/>
      <c r="AE4" s="3">
        <f t="shared" si="2"/>
        <v>39</v>
      </c>
      <c r="AF4" s="13"/>
      <c r="AG4" s="13"/>
      <c r="AH4" s="13"/>
      <c r="AI4" s="13"/>
      <c r="AJ4" s="3">
        <f t="shared" si="3"/>
        <v>39</v>
      </c>
      <c r="AK4" s="13"/>
      <c r="AL4" s="13"/>
      <c r="AM4" s="13">
        <v>12</v>
      </c>
      <c r="AN4" s="13">
        <v>1</v>
      </c>
      <c r="AO4" s="3">
        <f t="shared" si="4"/>
        <v>52</v>
      </c>
      <c r="AP4" s="13"/>
      <c r="AQ4" s="13"/>
      <c r="AR4" s="13"/>
      <c r="AS4" s="13"/>
      <c r="AT4" s="3">
        <f t="shared" si="5"/>
        <v>52</v>
      </c>
      <c r="AU4" s="13"/>
      <c r="AV4" s="13"/>
      <c r="AW4" s="13"/>
      <c r="AX4" s="13"/>
      <c r="AY4" s="3">
        <f t="shared" si="6"/>
        <v>52</v>
      </c>
      <c r="AZ4" s="13"/>
      <c r="BA4" s="13"/>
      <c r="BB4" s="13"/>
      <c r="BC4" s="13"/>
      <c r="BD4" s="3">
        <f t="shared" si="7"/>
        <v>52</v>
      </c>
      <c r="BE4" s="13"/>
      <c r="BF4" s="13"/>
      <c r="BG4" s="13"/>
      <c r="BH4" s="13"/>
      <c r="BI4" s="3">
        <f t="shared" si="8"/>
        <v>52</v>
      </c>
      <c r="BJ4" s="13"/>
      <c r="BK4" s="13"/>
      <c r="BL4" s="13"/>
      <c r="BM4" s="13"/>
      <c r="BN4" s="3">
        <f t="shared" si="9"/>
        <v>52</v>
      </c>
      <c r="BO4" s="13"/>
      <c r="BP4" s="13"/>
      <c r="BQ4" s="13"/>
      <c r="BR4" s="13"/>
      <c r="BS4" s="3">
        <f t="shared" si="10"/>
        <v>52</v>
      </c>
    </row>
    <row r="5" spans="1:71" s="33" customFormat="1" x14ac:dyDescent="0.25">
      <c r="A5" s="3"/>
      <c r="B5" s="13" t="s">
        <v>349</v>
      </c>
      <c r="C5" s="38">
        <v>4</v>
      </c>
      <c r="D5" s="38">
        <v>2947</v>
      </c>
      <c r="E5" s="38">
        <v>12</v>
      </c>
      <c r="F5" s="3">
        <f>IF(B5="MAL",E5,IF(E5&gt;=11,E5+variables!$B$1,11))</f>
        <v>13</v>
      </c>
      <c r="G5" s="68">
        <f t="shared" si="11"/>
        <v>0.92307692307692313</v>
      </c>
      <c r="H5" s="125">
        <v>12</v>
      </c>
      <c r="I5" s="128">
        <f t="shared" si="12"/>
        <v>12</v>
      </c>
      <c r="J5" s="133"/>
      <c r="K5" s="18">
        <v>2019</v>
      </c>
      <c r="L5" s="13">
        <v>2019</v>
      </c>
      <c r="M5" s="13"/>
      <c r="N5" s="13"/>
      <c r="O5" s="13"/>
      <c r="P5" s="119">
        <f t="shared" ref="P5:P20" si="13">+H5+SUM(M5:O5)</f>
        <v>12</v>
      </c>
      <c r="Q5" s="13"/>
      <c r="R5" s="13"/>
      <c r="S5" s="13"/>
      <c r="T5" s="13"/>
      <c r="U5" s="3">
        <f t="shared" si="0"/>
        <v>12</v>
      </c>
      <c r="V5" s="13"/>
      <c r="W5" s="13"/>
      <c r="X5" s="13"/>
      <c r="Y5" s="13"/>
      <c r="Z5" s="3">
        <f t="shared" si="1"/>
        <v>12</v>
      </c>
      <c r="AA5" s="13"/>
      <c r="AB5" s="13"/>
      <c r="AC5" s="13"/>
      <c r="AD5" s="13"/>
      <c r="AE5" s="3">
        <f t="shared" si="2"/>
        <v>12</v>
      </c>
      <c r="AF5" s="13"/>
      <c r="AG5" s="13"/>
      <c r="AH5" s="13"/>
      <c r="AI5" s="13"/>
      <c r="AJ5" s="3">
        <f t="shared" si="3"/>
        <v>12</v>
      </c>
      <c r="AK5" s="13"/>
      <c r="AL5" s="13"/>
      <c r="AM5" s="13"/>
      <c r="AN5" s="13"/>
      <c r="AO5" s="3">
        <f t="shared" si="4"/>
        <v>12</v>
      </c>
      <c r="AP5" s="13"/>
      <c r="AQ5" s="13"/>
      <c r="AR5" s="13"/>
      <c r="AS5" s="13"/>
      <c r="AT5" s="3">
        <f t="shared" si="5"/>
        <v>12</v>
      </c>
      <c r="AU5" s="13"/>
      <c r="AV5" s="13"/>
      <c r="AW5" s="13"/>
      <c r="AX5" s="13"/>
      <c r="AY5" s="3">
        <f t="shared" si="6"/>
        <v>12</v>
      </c>
      <c r="AZ5" s="13"/>
      <c r="BA5" s="13"/>
      <c r="BB5" s="13"/>
      <c r="BC5" s="13"/>
      <c r="BD5" s="3">
        <f t="shared" si="7"/>
        <v>12</v>
      </c>
      <c r="BE5" s="13"/>
      <c r="BF5" s="13"/>
      <c r="BG5" s="13"/>
      <c r="BH5" s="13"/>
      <c r="BI5" s="3">
        <f t="shared" si="8"/>
        <v>12</v>
      </c>
      <c r="BJ5" s="13"/>
      <c r="BK5" s="13"/>
      <c r="BL5" s="13"/>
      <c r="BM5" s="13"/>
      <c r="BN5" s="3">
        <f t="shared" si="9"/>
        <v>12</v>
      </c>
      <c r="BO5" s="13"/>
      <c r="BP5" s="13"/>
      <c r="BQ5" s="13"/>
      <c r="BR5" s="13"/>
      <c r="BS5" s="3">
        <f t="shared" si="10"/>
        <v>12</v>
      </c>
    </row>
    <row r="6" spans="1:71" s="351" customFormat="1" x14ac:dyDescent="0.25">
      <c r="A6" s="347"/>
      <c r="B6" s="350" t="s">
        <v>174</v>
      </c>
      <c r="C6" s="379">
        <v>5</v>
      </c>
      <c r="D6" s="379">
        <v>8437</v>
      </c>
      <c r="E6" s="379">
        <v>17</v>
      </c>
      <c r="F6" s="347">
        <f>IF(B6="MAL",E6,IF(E6&gt;=11,E6+variables!$B$1,11))</f>
        <v>18</v>
      </c>
      <c r="G6" s="355">
        <f t="shared" si="11"/>
        <v>1</v>
      </c>
      <c r="H6" s="356">
        <v>16</v>
      </c>
      <c r="I6" s="356">
        <f t="shared" si="12"/>
        <v>16</v>
      </c>
      <c r="J6" s="357"/>
      <c r="K6" s="358">
        <v>2019</v>
      </c>
      <c r="L6" s="350">
        <v>2019</v>
      </c>
      <c r="M6" s="350"/>
      <c r="N6" s="350"/>
      <c r="O6" s="350"/>
      <c r="P6" s="349">
        <f t="shared" si="13"/>
        <v>16</v>
      </c>
      <c r="Q6" s="350"/>
      <c r="R6" s="350"/>
      <c r="S6" s="350"/>
      <c r="T6" s="350"/>
      <c r="U6" s="347">
        <f t="shared" si="0"/>
        <v>16</v>
      </c>
      <c r="V6" s="350"/>
      <c r="W6" s="350">
        <v>1</v>
      </c>
      <c r="X6" s="350">
        <v>1</v>
      </c>
      <c r="Y6" s="350"/>
      <c r="Z6" s="347">
        <f t="shared" si="1"/>
        <v>18</v>
      </c>
      <c r="AA6" s="350"/>
      <c r="AB6" s="350"/>
      <c r="AC6" s="350"/>
      <c r="AD6" s="350"/>
      <c r="AE6" s="347">
        <f t="shared" si="2"/>
        <v>18</v>
      </c>
      <c r="AF6" s="350"/>
      <c r="AG6" s="350"/>
      <c r="AH6" s="350"/>
      <c r="AI6" s="350"/>
      <c r="AJ6" s="347">
        <f t="shared" si="3"/>
        <v>18</v>
      </c>
      <c r="AK6" s="350"/>
      <c r="AL6" s="350"/>
      <c r="AM6" s="350"/>
      <c r="AN6" s="350"/>
      <c r="AO6" s="347">
        <f t="shared" si="4"/>
        <v>18</v>
      </c>
      <c r="AP6" s="350"/>
      <c r="AQ6" s="350"/>
      <c r="AR6" s="350"/>
      <c r="AS6" s="350"/>
      <c r="AT6" s="347">
        <f t="shared" si="5"/>
        <v>18</v>
      </c>
      <c r="AU6" s="350"/>
      <c r="AV6" s="350"/>
      <c r="AW6" s="350"/>
      <c r="AX6" s="350"/>
      <c r="AY6" s="347">
        <f t="shared" si="6"/>
        <v>18</v>
      </c>
      <c r="AZ6" s="350"/>
      <c r="BA6" s="350"/>
      <c r="BB6" s="350"/>
      <c r="BC6" s="350"/>
      <c r="BD6" s="347">
        <f t="shared" si="7"/>
        <v>18</v>
      </c>
      <c r="BE6" s="350"/>
      <c r="BF6" s="350"/>
      <c r="BG6" s="350"/>
      <c r="BH6" s="350"/>
      <c r="BI6" s="347">
        <f t="shared" si="8"/>
        <v>18</v>
      </c>
      <c r="BJ6" s="350"/>
      <c r="BK6" s="350"/>
      <c r="BL6" s="350"/>
      <c r="BM6" s="350"/>
      <c r="BN6" s="347">
        <f t="shared" si="9"/>
        <v>18</v>
      </c>
      <c r="BO6" s="350"/>
      <c r="BP6" s="350"/>
      <c r="BQ6" s="350"/>
      <c r="BR6" s="350"/>
      <c r="BS6" s="347">
        <f t="shared" si="10"/>
        <v>18</v>
      </c>
    </row>
    <row r="7" spans="1:71" s="33" customFormat="1" x14ac:dyDescent="0.25">
      <c r="A7" s="3"/>
      <c r="B7" s="13" t="s">
        <v>192</v>
      </c>
      <c r="C7" s="38">
        <v>9</v>
      </c>
      <c r="D7" s="38">
        <v>3438</v>
      </c>
      <c r="E7" s="38">
        <v>13</v>
      </c>
      <c r="F7" s="3">
        <f>IF(B7="MAL",E7,IF(E7&gt;=11,E7+variables!$B$1,11))</f>
        <v>14</v>
      </c>
      <c r="G7" s="68">
        <f t="shared" si="11"/>
        <v>0.9285714285714286</v>
      </c>
      <c r="H7" s="125">
        <v>13</v>
      </c>
      <c r="I7" s="128">
        <f t="shared" si="12"/>
        <v>13</v>
      </c>
      <c r="J7" s="133"/>
      <c r="K7" s="18">
        <v>2019</v>
      </c>
      <c r="L7" s="13">
        <v>2019</v>
      </c>
      <c r="M7" s="13"/>
      <c r="N7" s="13"/>
      <c r="O7" s="13"/>
      <c r="P7" s="119">
        <f t="shared" si="13"/>
        <v>13</v>
      </c>
      <c r="Q7" s="13"/>
      <c r="R7" s="13"/>
      <c r="S7" s="13"/>
      <c r="T7" s="13"/>
      <c r="U7" s="3">
        <f t="shared" si="0"/>
        <v>13</v>
      </c>
      <c r="V7" s="13"/>
      <c r="W7" s="13"/>
      <c r="X7" s="13"/>
      <c r="Y7" s="13"/>
      <c r="Z7" s="3">
        <f t="shared" si="1"/>
        <v>13</v>
      </c>
      <c r="AA7" s="13"/>
      <c r="AB7" s="13"/>
      <c r="AC7" s="13"/>
      <c r="AD7" s="13"/>
      <c r="AE7" s="3">
        <f t="shared" si="2"/>
        <v>13</v>
      </c>
      <c r="AF7" s="13"/>
      <c r="AG7" s="13"/>
      <c r="AH7" s="13"/>
      <c r="AI7" s="13"/>
      <c r="AJ7" s="3">
        <f t="shared" si="3"/>
        <v>13</v>
      </c>
      <c r="AK7" s="13"/>
      <c r="AL7" s="13"/>
      <c r="AM7" s="13"/>
      <c r="AN7" s="13"/>
      <c r="AO7" s="3">
        <f t="shared" si="4"/>
        <v>13</v>
      </c>
      <c r="AP7" s="13"/>
      <c r="AQ7" s="13"/>
      <c r="AR7" s="13"/>
      <c r="AS7" s="13"/>
      <c r="AT7" s="3">
        <f t="shared" si="5"/>
        <v>13</v>
      </c>
      <c r="AU7" s="13"/>
      <c r="AV7" s="13"/>
      <c r="AW7" s="13"/>
      <c r="AX7" s="13"/>
      <c r="AY7" s="3">
        <f t="shared" si="6"/>
        <v>13</v>
      </c>
      <c r="AZ7" s="13"/>
      <c r="BA7" s="13"/>
      <c r="BB7" s="13"/>
      <c r="BC7" s="13"/>
      <c r="BD7" s="3">
        <f t="shared" si="7"/>
        <v>13</v>
      </c>
      <c r="BE7" s="13"/>
      <c r="BF7" s="13"/>
      <c r="BG7" s="13"/>
      <c r="BH7" s="13"/>
      <c r="BI7" s="3">
        <f t="shared" si="8"/>
        <v>13</v>
      </c>
      <c r="BJ7" s="13"/>
      <c r="BK7" s="13"/>
      <c r="BL7" s="13"/>
      <c r="BM7" s="13"/>
      <c r="BN7" s="3">
        <f t="shared" si="9"/>
        <v>13</v>
      </c>
      <c r="BO7" s="13"/>
      <c r="BP7" s="13"/>
      <c r="BQ7" s="13"/>
      <c r="BR7" s="13"/>
      <c r="BS7" s="3">
        <f t="shared" si="10"/>
        <v>13</v>
      </c>
    </row>
    <row r="8" spans="1:71" s="163" customFormat="1" x14ac:dyDescent="0.25">
      <c r="A8" s="159"/>
      <c r="B8" s="162" t="s">
        <v>100</v>
      </c>
      <c r="C8" s="214">
        <v>16</v>
      </c>
      <c r="D8" s="214">
        <v>2489</v>
      </c>
      <c r="E8" s="214">
        <v>63</v>
      </c>
      <c r="F8" s="159">
        <f>IF(B8="MAL",E8,IF(E8&gt;=11,E8+variables!$B$1,11))</f>
        <v>64</v>
      </c>
      <c r="G8" s="167">
        <f t="shared" si="11"/>
        <v>0.90625</v>
      </c>
      <c r="H8" s="168">
        <v>56</v>
      </c>
      <c r="I8" s="168">
        <f t="shared" si="12"/>
        <v>56</v>
      </c>
      <c r="J8" s="169"/>
      <c r="K8" s="170">
        <v>2017</v>
      </c>
      <c r="L8" s="162">
        <v>2019</v>
      </c>
      <c r="M8" s="162"/>
      <c r="N8" s="162"/>
      <c r="O8" s="162"/>
      <c r="P8" s="161">
        <f t="shared" si="13"/>
        <v>56</v>
      </c>
      <c r="Q8" s="162"/>
      <c r="R8" s="162"/>
      <c r="S8" s="162"/>
      <c r="T8" s="162"/>
      <c r="U8" s="159">
        <f t="shared" si="0"/>
        <v>56</v>
      </c>
      <c r="V8" s="162"/>
      <c r="W8" s="162">
        <v>1</v>
      </c>
      <c r="X8" s="162">
        <v>1</v>
      </c>
      <c r="Y8" s="162"/>
      <c r="Z8" s="159">
        <f t="shared" si="1"/>
        <v>58</v>
      </c>
      <c r="AA8" s="162"/>
      <c r="AB8" s="162"/>
      <c r="AC8" s="162"/>
      <c r="AD8" s="162"/>
      <c r="AE8" s="159">
        <f t="shared" si="2"/>
        <v>58</v>
      </c>
      <c r="AF8" s="162"/>
      <c r="AG8" s="162"/>
      <c r="AH8" s="162"/>
      <c r="AI8" s="162"/>
      <c r="AJ8" s="159">
        <f t="shared" si="3"/>
        <v>58</v>
      </c>
      <c r="AK8" s="162"/>
      <c r="AL8" s="162"/>
      <c r="AM8" s="162"/>
      <c r="AN8" s="162"/>
      <c r="AO8" s="159">
        <f t="shared" si="4"/>
        <v>58</v>
      </c>
      <c r="AP8" s="162"/>
      <c r="AQ8" s="162"/>
      <c r="AR8" s="162"/>
      <c r="AS8" s="162"/>
      <c r="AT8" s="159">
        <f t="shared" si="5"/>
        <v>58</v>
      </c>
      <c r="AU8" s="162"/>
      <c r="AV8" s="162"/>
      <c r="AW8" s="162"/>
      <c r="AX8" s="162"/>
      <c r="AY8" s="159">
        <f t="shared" si="6"/>
        <v>58</v>
      </c>
      <c r="AZ8" s="162"/>
      <c r="BA8" s="162"/>
      <c r="BB8" s="162"/>
      <c r="BC8" s="162"/>
      <c r="BD8" s="159">
        <f t="shared" si="7"/>
        <v>58</v>
      </c>
      <c r="BE8" s="162"/>
      <c r="BF8" s="162"/>
      <c r="BG8" s="162"/>
      <c r="BH8" s="162"/>
      <c r="BI8" s="159">
        <f t="shared" si="8"/>
        <v>58</v>
      </c>
      <c r="BJ8" s="162"/>
      <c r="BK8" s="162"/>
      <c r="BL8" s="162"/>
      <c r="BM8" s="162"/>
      <c r="BN8" s="159">
        <f t="shared" si="9"/>
        <v>58</v>
      </c>
      <c r="BO8" s="162"/>
      <c r="BP8" s="162"/>
      <c r="BQ8" s="162"/>
      <c r="BR8" s="162"/>
      <c r="BS8" s="159">
        <f t="shared" si="10"/>
        <v>58</v>
      </c>
    </row>
    <row r="9" spans="1:71" s="33" customFormat="1" x14ac:dyDescent="0.25">
      <c r="A9" s="3"/>
      <c r="B9" s="13" t="s">
        <v>151</v>
      </c>
      <c r="C9" s="38">
        <v>18</v>
      </c>
      <c r="D9" s="38">
        <v>1031</v>
      </c>
      <c r="E9" s="38">
        <v>21</v>
      </c>
      <c r="F9" s="3">
        <f>IF(B9="MAL",E9,IF(E9&gt;=11,E9+variables!$B$1,11))</f>
        <v>22</v>
      </c>
      <c r="G9" s="68">
        <f t="shared" si="11"/>
        <v>0.63636363636363635</v>
      </c>
      <c r="H9" s="125">
        <v>12</v>
      </c>
      <c r="I9" s="125">
        <f t="shared" si="12"/>
        <v>12</v>
      </c>
      <c r="J9" s="133"/>
      <c r="K9" s="18">
        <v>2019</v>
      </c>
      <c r="L9" s="13">
        <v>2019</v>
      </c>
      <c r="M9" s="13"/>
      <c r="N9" s="13"/>
      <c r="O9" s="13"/>
      <c r="P9" s="119">
        <f t="shared" si="13"/>
        <v>12</v>
      </c>
      <c r="Q9" s="13"/>
      <c r="R9" s="13"/>
      <c r="S9" s="13"/>
      <c r="T9" s="13"/>
      <c r="U9" s="3">
        <f t="shared" si="0"/>
        <v>12</v>
      </c>
      <c r="V9" s="13"/>
      <c r="W9" s="13"/>
      <c r="X9" s="13"/>
      <c r="Y9" s="13"/>
      <c r="Z9" s="3">
        <f t="shared" si="1"/>
        <v>12</v>
      </c>
      <c r="AA9" s="13"/>
      <c r="AB9" s="13"/>
      <c r="AC9" s="13"/>
      <c r="AD9" s="13"/>
      <c r="AE9" s="3">
        <f t="shared" si="2"/>
        <v>12</v>
      </c>
      <c r="AF9" s="13"/>
      <c r="AG9" s="13"/>
      <c r="AH9" s="13"/>
      <c r="AI9" s="13"/>
      <c r="AJ9" s="3">
        <f t="shared" si="3"/>
        <v>12</v>
      </c>
      <c r="AK9" s="13"/>
      <c r="AL9" s="13">
        <v>2</v>
      </c>
      <c r="AM9" s="13"/>
      <c r="AN9" s="13"/>
      <c r="AO9" s="3">
        <f t="shared" si="4"/>
        <v>14</v>
      </c>
      <c r="AP9" s="13"/>
      <c r="AQ9" s="13"/>
      <c r="AR9" s="13"/>
      <c r="AS9" s="13"/>
      <c r="AT9" s="3">
        <f t="shared" si="5"/>
        <v>14</v>
      </c>
      <c r="AU9" s="13"/>
      <c r="AV9" s="13"/>
      <c r="AW9" s="13"/>
      <c r="AX9" s="13"/>
      <c r="AY9" s="3">
        <f t="shared" si="6"/>
        <v>14</v>
      </c>
      <c r="AZ9" s="13"/>
      <c r="BA9" s="13"/>
      <c r="BB9" s="13"/>
      <c r="BC9" s="13"/>
      <c r="BD9" s="3">
        <f t="shared" si="7"/>
        <v>14</v>
      </c>
      <c r="BE9" s="13"/>
      <c r="BF9" s="13"/>
      <c r="BG9" s="13"/>
      <c r="BH9" s="13"/>
      <c r="BI9" s="3">
        <f t="shared" si="8"/>
        <v>14</v>
      </c>
      <c r="BJ9" s="13"/>
      <c r="BK9" s="13"/>
      <c r="BL9" s="13"/>
      <c r="BM9" s="13"/>
      <c r="BN9" s="3">
        <f t="shared" si="9"/>
        <v>14</v>
      </c>
      <c r="BO9" s="13"/>
      <c r="BP9" s="13"/>
      <c r="BQ9" s="13"/>
      <c r="BR9" s="13"/>
      <c r="BS9" s="3">
        <f t="shared" si="10"/>
        <v>14</v>
      </c>
    </row>
    <row r="10" spans="1:71" s="33" customFormat="1" x14ac:dyDescent="0.25">
      <c r="A10" s="3"/>
      <c r="B10" s="13" t="s">
        <v>95</v>
      </c>
      <c r="C10" s="38">
        <v>24</v>
      </c>
      <c r="D10" s="38">
        <v>8487</v>
      </c>
      <c r="E10" s="38">
        <v>36</v>
      </c>
      <c r="F10" s="3">
        <f>IF(B10="MAL",E10,IF(E10&gt;=11,E10+variables!$B$1,11))</f>
        <v>37</v>
      </c>
      <c r="G10" s="68">
        <f t="shared" si="11"/>
        <v>0.97297297297297303</v>
      </c>
      <c r="H10" s="125">
        <v>32</v>
      </c>
      <c r="I10" s="125">
        <f t="shared" si="12"/>
        <v>35</v>
      </c>
      <c r="J10" s="133">
        <v>3</v>
      </c>
      <c r="K10" s="18">
        <v>2019</v>
      </c>
      <c r="L10" s="13">
        <v>2019</v>
      </c>
      <c r="M10" s="13"/>
      <c r="N10" s="13"/>
      <c r="O10" s="13">
        <v>4</v>
      </c>
      <c r="P10" s="119">
        <f t="shared" si="13"/>
        <v>36</v>
      </c>
      <c r="Q10" s="13"/>
      <c r="R10" s="13"/>
      <c r="S10" s="13"/>
      <c r="T10" s="13"/>
      <c r="U10" s="3">
        <f t="shared" si="0"/>
        <v>36</v>
      </c>
      <c r="V10" s="13"/>
      <c r="W10" s="13"/>
      <c r="X10" s="13"/>
      <c r="Y10" s="13"/>
      <c r="Z10" s="3">
        <f t="shared" si="1"/>
        <v>36</v>
      </c>
      <c r="AA10" s="13"/>
      <c r="AB10" s="13"/>
      <c r="AC10" s="13"/>
      <c r="AD10" s="13"/>
      <c r="AE10" s="3">
        <f t="shared" si="2"/>
        <v>36</v>
      </c>
      <c r="AF10" s="13"/>
      <c r="AG10" s="13"/>
      <c r="AH10" s="13"/>
      <c r="AI10" s="13"/>
      <c r="AJ10" s="3">
        <f>SUM(AE10:AI10)</f>
        <v>36</v>
      </c>
      <c r="AK10" s="13"/>
      <c r="AL10" s="13"/>
      <c r="AM10" s="13"/>
      <c r="AN10" s="13"/>
      <c r="AO10" s="3">
        <f t="shared" si="4"/>
        <v>36</v>
      </c>
      <c r="AP10" s="13"/>
      <c r="AQ10" s="13"/>
      <c r="AR10" s="13"/>
      <c r="AS10" s="13"/>
      <c r="AT10" s="3">
        <f t="shared" si="5"/>
        <v>36</v>
      </c>
      <c r="AU10" s="13"/>
      <c r="AV10" s="13"/>
      <c r="AW10" s="13"/>
      <c r="AX10" s="13"/>
      <c r="AY10" s="3">
        <f t="shared" si="6"/>
        <v>36</v>
      </c>
      <c r="AZ10" s="13"/>
      <c r="BA10" s="13"/>
      <c r="BB10" s="13"/>
      <c r="BC10" s="13"/>
      <c r="BD10" s="3">
        <f t="shared" si="7"/>
        <v>36</v>
      </c>
      <c r="BE10" s="13"/>
      <c r="BF10" s="13"/>
      <c r="BG10" s="13"/>
      <c r="BH10" s="13"/>
      <c r="BI10" s="3">
        <f t="shared" si="8"/>
        <v>36</v>
      </c>
      <c r="BJ10" s="13"/>
      <c r="BK10" s="13"/>
      <c r="BL10" s="13"/>
      <c r="BM10" s="13"/>
      <c r="BN10" s="3">
        <f t="shared" si="9"/>
        <v>36</v>
      </c>
      <c r="BO10" s="13"/>
      <c r="BP10" s="13"/>
      <c r="BQ10" s="13"/>
      <c r="BR10" s="13"/>
      <c r="BS10" s="3">
        <f t="shared" si="10"/>
        <v>36</v>
      </c>
    </row>
    <row r="11" spans="1:71" s="264" customFormat="1" x14ac:dyDescent="0.25">
      <c r="A11" s="256"/>
      <c r="B11" s="257" t="s">
        <v>218</v>
      </c>
      <c r="C11" s="258">
        <v>25</v>
      </c>
      <c r="D11" s="258">
        <v>1863</v>
      </c>
      <c r="E11" s="258">
        <v>18</v>
      </c>
      <c r="F11" s="256">
        <f>IF(B11="MAL",E11,IF(E11&gt;=11,E11+variables!$B$1,11))</f>
        <v>19</v>
      </c>
      <c r="G11" s="259">
        <f t="shared" si="11"/>
        <v>1.1052631578947369</v>
      </c>
      <c r="H11" s="260">
        <v>18</v>
      </c>
      <c r="I11" s="260">
        <f t="shared" si="12"/>
        <v>18</v>
      </c>
      <c r="J11" s="261"/>
      <c r="K11" s="262">
        <v>2019</v>
      </c>
      <c r="L11" s="257">
        <v>2019</v>
      </c>
      <c r="M11" s="257"/>
      <c r="N11" s="257"/>
      <c r="O11" s="257"/>
      <c r="P11" s="263">
        <f t="shared" si="13"/>
        <v>18</v>
      </c>
      <c r="Q11" s="257"/>
      <c r="R11" s="257"/>
      <c r="S11" s="257"/>
      <c r="T11" s="257"/>
      <c r="U11" s="256">
        <f t="shared" si="0"/>
        <v>18</v>
      </c>
      <c r="V11" s="257"/>
      <c r="W11" s="257">
        <v>3</v>
      </c>
      <c r="X11" s="257"/>
      <c r="Y11" s="257"/>
      <c r="Z11" s="256">
        <f t="shared" si="1"/>
        <v>21</v>
      </c>
      <c r="AA11" s="257"/>
      <c r="AB11" s="257"/>
      <c r="AC11" s="257"/>
      <c r="AD11" s="257"/>
      <c r="AE11" s="256">
        <f t="shared" si="2"/>
        <v>21</v>
      </c>
      <c r="AF11" s="257"/>
      <c r="AG11" s="257"/>
      <c r="AH11" s="257"/>
      <c r="AI11" s="257"/>
      <c r="AJ11" s="256">
        <f t="shared" si="3"/>
        <v>21</v>
      </c>
      <c r="AK11" s="257"/>
      <c r="AL11" s="257"/>
      <c r="AM11" s="257"/>
      <c r="AN11" s="257"/>
      <c r="AO11" s="256">
        <f t="shared" si="4"/>
        <v>21</v>
      </c>
      <c r="AP11" s="257"/>
      <c r="AQ11" s="257"/>
      <c r="AR11" s="257"/>
      <c r="AS11" s="257"/>
      <c r="AT11" s="256">
        <f t="shared" si="5"/>
        <v>21</v>
      </c>
      <c r="AU11" s="257"/>
      <c r="AV11" s="257"/>
      <c r="AW11" s="257"/>
      <c r="AX11" s="257"/>
      <c r="AY11" s="256">
        <f t="shared" si="6"/>
        <v>21</v>
      </c>
      <c r="AZ11" s="257"/>
      <c r="BA11" s="257"/>
      <c r="BB11" s="257"/>
      <c r="BC11" s="257"/>
      <c r="BD11" s="256">
        <f t="shared" si="7"/>
        <v>21</v>
      </c>
      <c r="BE11" s="257"/>
      <c r="BF11" s="257"/>
      <c r="BG11" s="257"/>
      <c r="BH11" s="257"/>
      <c r="BI11" s="256">
        <f t="shared" si="8"/>
        <v>21</v>
      </c>
      <c r="BJ11" s="257"/>
      <c r="BK11" s="257"/>
      <c r="BL11" s="257"/>
      <c r="BM11" s="257"/>
      <c r="BN11" s="256">
        <f t="shared" si="9"/>
        <v>21</v>
      </c>
      <c r="BO11" s="257"/>
      <c r="BP11" s="257"/>
      <c r="BQ11" s="257"/>
      <c r="BR11" s="257"/>
      <c r="BS11" s="256">
        <f t="shared" si="10"/>
        <v>21</v>
      </c>
    </row>
    <row r="12" spans="1:71" s="33" customFormat="1" x14ac:dyDescent="0.25">
      <c r="A12" s="3"/>
      <c r="B12" s="13" t="s">
        <v>86</v>
      </c>
      <c r="C12" s="38">
        <v>28</v>
      </c>
      <c r="D12" s="38">
        <v>3214</v>
      </c>
      <c r="E12" s="38">
        <v>10</v>
      </c>
      <c r="F12" s="3">
        <f>IF(B12="MAL",E12,IF(E12&gt;=11,E12+variables!$B$1,11))</f>
        <v>11</v>
      </c>
      <c r="G12" s="68">
        <f t="shared" si="11"/>
        <v>0.90909090909090906</v>
      </c>
      <c r="H12" s="125">
        <v>4</v>
      </c>
      <c r="I12" s="128">
        <f t="shared" si="12"/>
        <v>4</v>
      </c>
      <c r="J12" s="133"/>
      <c r="K12" s="18">
        <v>2019</v>
      </c>
      <c r="L12" s="13">
        <v>2019</v>
      </c>
      <c r="M12" s="13"/>
      <c r="N12" s="13"/>
      <c r="O12" s="13"/>
      <c r="P12" s="119">
        <f t="shared" si="13"/>
        <v>4</v>
      </c>
      <c r="Q12" s="13"/>
      <c r="R12" s="13"/>
      <c r="S12" s="13"/>
      <c r="T12" s="13"/>
      <c r="U12" s="3">
        <f t="shared" si="0"/>
        <v>4</v>
      </c>
      <c r="V12" s="13"/>
      <c r="W12" s="13"/>
      <c r="X12" s="13">
        <v>6</v>
      </c>
      <c r="Y12" s="13"/>
      <c r="Z12" s="3">
        <f t="shared" si="1"/>
        <v>10</v>
      </c>
      <c r="AA12" s="13"/>
      <c r="AB12" s="13"/>
      <c r="AC12" s="13"/>
      <c r="AD12" s="13"/>
      <c r="AE12" s="3">
        <f t="shared" si="2"/>
        <v>10</v>
      </c>
      <c r="AF12" s="13"/>
      <c r="AG12" s="13"/>
      <c r="AH12" s="13"/>
      <c r="AI12" s="13"/>
      <c r="AJ12" s="3">
        <f t="shared" si="3"/>
        <v>10</v>
      </c>
      <c r="AK12" s="13"/>
      <c r="AL12" s="13"/>
      <c r="AM12" s="13"/>
      <c r="AN12" s="13"/>
      <c r="AO12" s="3">
        <f t="shared" si="4"/>
        <v>10</v>
      </c>
      <c r="AP12" s="13"/>
      <c r="AQ12" s="13"/>
      <c r="AR12" s="13"/>
      <c r="AS12" s="13"/>
      <c r="AT12" s="3">
        <f t="shared" si="5"/>
        <v>10</v>
      </c>
      <c r="AU12" s="13"/>
      <c r="AV12" s="13"/>
      <c r="AW12" s="13"/>
      <c r="AX12" s="13"/>
      <c r="AY12" s="3">
        <f t="shared" si="6"/>
        <v>10</v>
      </c>
      <c r="AZ12" s="13"/>
      <c r="BA12" s="13"/>
      <c r="BB12" s="13"/>
      <c r="BC12" s="13"/>
      <c r="BD12" s="3">
        <f t="shared" si="7"/>
        <v>10</v>
      </c>
      <c r="BE12" s="13"/>
      <c r="BF12" s="13"/>
      <c r="BG12" s="13"/>
      <c r="BH12" s="13"/>
      <c r="BI12" s="3">
        <f t="shared" si="8"/>
        <v>10</v>
      </c>
      <c r="BJ12" s="13"/>
      <c r="BK12" s="13"/>
      <c r="BL12" s="13"/>
      <c r="BM12" s="13"/>
      <c r="BN12" s="3">
        <f t="shared" si="9"/>
        <v>10</v>
      </c>
      <c r="BO12" s="13"/>
      <c r="BP12" s="13"/>
      <c r="BQ12" s="13"/>
      <c r="BR12" s="13"/>
      <c r="BS12" s="3">
        <f t="shared" si="10"/>
        <v>10</v>
      </c>
    </row>
    <row r="13" spans="1:71" s="229" customFormat="1" x14ac:dyDescent="0.25">
      <c r="A13" s="222" t="s">
        <v>446</v>
      </c>
      <c r="B13" s="268" t="s">
        <v>277</v>
      </c>
      <c r="C13" s="269">
        <v>44</v>
      </c>
      <c r="D13" s="269">
        <v>606</v>
      </c>
      <c r="E13" s="269">
        <v>20</v>
      </c>
      <c r="F13" s="222">
        <f>IF(B13="MAL",E13,IF(E13&gt;=11,E13+variables!$B$1,11))</f>
        <v>21</v>
      </c>
      <c r="G13" s="270">
        <f t="shared" si="11"/>
        <v>0.95238095238095233</v>
      </c>
      <c r="H13" s="271">
        <v>9</v>
      </c>
      <c r="I13" s="271">
        <f t="shared" si="12"/>
        <v>9</v>
      </c>
      <c r="J13" s="227"/>
      <c r="K13" s="272">
        <v>2019</v>
      </c>
      <c r="L13" s="228">
        <v>2019</v>
      </c>
      <c r="M13" s="228"/>
      <c r="N13" s="228"/>
      <c r="O13" s="228"/>
      <c r="P13" s="226">
        <f t="shared" si="13"/>
        <v>9</v>
      </c>
      <c r="Q13" s="228"/>
      <c r="R13" s="228"/>
      <c r="S13" s="228"/>
      <c r="T13" s="228"/>
      <c r="U13" s="222">
        <f t="shared" si="0"/>
        <v>9</v>
      </c>
      <c r="V13" s="228"/>
      <c r="W13" s="228"/>
      <c r="X13" s="228"/>
      <c r="Y13" s="228"/>
      <c r="Z13" s="222">
        <f t="shared" si="1"/>
        <v>9</v>
      </c>
      <c r="AA13" s="228"/>
      <c r="AB13" s="228"/>
      <c r="AC13" s="228"/>
      <c r="AD13" s="228">
        <v>11</v>
      </c>
      <c r="AE13" s="222">
        <f t="shared" si="2"/>
        <v>20</v>
      </c>
      <c r="AF13" s="228"/>
      <c r="AG13" s="228"/>
      <c r="AH13" s="228"/>
      <c r="AI13" s="228"/>
      <c r="AJ13" s="222">
        <f t="shared" si="3"/>
        <v>20</v>
      </c>
      <c r="AK13" s="228"/>
      <c r="AL13" s="228"/>
      <c r="AM13" s="228"/>
      <c r="AN13" s="228"/>
      <c r="AO13" s="222">
        <f t="shared" si="4"/>
        <v>20</v>
      </c>
      <c r="AP13" s="228"/>
      <c r="AQ13" s="228"/>
      <c r="AR13" s="228"/>
      <c r="AS13" s="228"/>
      <c r="AT13" s="222">
        <f t="shared" si="5"/>
        <v>20</v>
      </c>
      <c r="AU13" s="228"/>
      <c r="AV13" s="228"/>
      <c r="AW13" s="228"/>
      <c r="AX13" s="228"/>
      <c r="AY13" s="222">
        <f t="shared" si="6"/>
        <v>20</v>
      </c>
      <c r="AZ13" s="228"/>
      <c r="BA13" s="228"/>
      <c r="BB13" s="228"/>
      <c r="BC13" s="228"/>
      <c r="BD13" s="222">
        <f t="shared" si="7"/>
        <v>20</v>
      </c>
      <c r="BE13" s="228"/>
      <c r="BF13" s="228"/>
      <c r="BG13" s="228"/>
      <c r="BH13" s="228"/>
      <c r="BI13" s="222">
        <f t="shared" si="8"/>
        <v>20</v>
      </c>
      <c r="BJ13" s="228"/>
      <c r="BK13" s="228"/>
      <c r="BL13" s="228"/>
      <c r="BM13" s="228"/>
      <c r="BN13" s="222">
        <f t="shared" si="9"/>
        <v>20</v>
      </c>
      <c r="BO13" s="228"/>
      <c r="BP13" s="228"/>
      <c r="BQ13" s="228"/>
      <c r="BR13" s="228"/>
      <c r="BS13" s="222">
        <f t="shared" si="10"/>
        <v>20</v>
      </c>
    </row>
    <row r="14" spans="1:71" s="163" customFormat="1" x14ac:dyDescent="0.25">
      <c r="A14" s="159"/>
      <c r="B14" s="162" t="s">
        <v>427</v>
      </c>
      <c r="C14" s="214">
        <v>45</v>
      </c>
      <c r="D14" s="214">
        <v>9871</v>
      </c>
      <c r="E14" s="214">
        <v>38</v>
      </c>
      <c r="F14" s="159">
        <f>IF(B14="MAL",E14,IF(E14&gt;=11,E14+variables!$B$1,11))</f>
        <v>39</v>
      </c>
      <c r="G14" s="167">
        <f t="shared" si="11"/>
        <v>0.89743589743589747</v>
      </c>
      <c r="H14" s="168">
        <v>21</v>
      </c>
      <c r="I14" s="168">
        <f t="shared" si="12"/>
        <v>22</v>
      </c>
      <c r="J14" s="169">
        <v>1</v>
      </c>
      <c r="K14" s="170">
        <v>2019</v>
      </c>
      <c r="L14" s="162">
        <v>2019</v>
      </c>
      <c r="M14" s="162">
        <v>3</v>
      </c>
      <c r="N14" s="162"/>
      <c r="O14" s="162"/>
      <c r="P14" s="161">
        <f t="shared" si="13"/>
        <v>24</v>
      </c>
      <c r="Q14" s="162"/>
      <c r="R14" s="162"/>
      <c r="S14" s="162"/>
      <c r="T14" s="162"/>
      <c r="U14" s="159">
        <f t="shared" si="0"/>
        <v>24</v>
      </c>
      <c r="V14" s="162"/>
      <c r="W14" s="162"/>
      <c r="X14" s="162"/>
      <c r="Y14" s="162"/>
      <c r="Z14" s="159">
        <f t="shared" si="1"/>
        <v>24</v>
      </c>
      <c r="AA14" s="162"/>
      <c r="AB14" s="162"/>
      <c r="AC14" s="162"/>
      <c r="AD14" s="162"/>
      <c r="AE14" s="159">
        <f t="shared" si="2"/>
        <v>24</v>
      </c>
      <c r="AF14" s="162"/>
      <c r="AG14" s="162"/>
      <c r="AH14" s="162"/>
      <c r="AI14" s="162"/>
      <c r="AJ14" s="159">
        <f t="shared" si="3"/>
        <v>24</v>
      </c>
      <c r="AK14" s="162"/>
      <c r="AL14" s="162"/>
      <c r="AM14" s="162"/>
      <c r="AN14" s="162"/>
      <c r="AO14" s="159">
        <f t="shared" si="4"/>
        <v>24</v>
      </c>
      <c r="AP14" s="162"/>
      <c r="AQ14" s="162"/>
      <c r="AR14" s="162">
        <v>9</v>
      </c>
      <c r="AS14" s="162"/>
      <c r="AT14" s="159">
        <f t="shared" si="5"/>
        <v>33</v>
      </c>
      <c r="AU14" s="162"/>
      <c r="AV14" s="162"/>
      <c r="AW14" s="162">
        <v>2</v>
      </c>
      <c r="AX14" s="162"/>
      <c r="AY14" s="159">
        <f t="shared" si="6"/>
        <v>35</v>
      </c>
      <c r="AZ14" s="162"/>
      <c r="BA14" s="162"/>
      <c r="BB14" s="162"/>
      <c r="BC14" s="162"/>
      <c r="BD14" s="159">
        <f t="shared" si="7"/>
        <v>35</v>
      </c>
      <c r="BE14" s="162"/>
      <c r="BF14" s="162"/>
      <c r="BG14" s="162"/>
      <c r="BH14" s="162"/>
      <c r="BI14" s="159">
        <f t="shared" si="8"/>
        <v>35</v>
      </c>
      <c r="BJ14" s="162"/>
      <c r="BK14" s="162"/>
      <c r="BL14" s="162"/>
      <c r="BM14" s="162"/>
      <c r="BN14" s="159">
        <f t="shared" si="9"/>
        <v>35</v>
      </c>
      <c r="BO14" s="162"/>
      <c r="BP14" s="162"/>
      <c r="BQ14" s="162"/>
      <c r="BR14" s="162"/>
      <c r="BS14" s="159">
        <f t="shared" si="10"/>
        <v>35</v>
      </c>
    </row>
    <row r="15" spans="1:71" s="163" customFormat="1" x14ac:dyDescent="0.25">
      <c r="A15" s="159"/>
      <c r="B15" s="215" t="s">
        <v>345</v>
      </c>
      <c r="C15" s="214">
        <v>54</v>
      </c>
      <c r="D15" s="214">
        <v>387</v>
      </c>
      <c r="E15" s="214">
        <v>15</v>
      </c>
      <c r="F15" s="159">
        <f>IF(B15="MAL",E15,IF(E15&gt;=11,E15+variables!$B$1,11))</f>
        <v>16</v>
      </c>
      <c r="G15" s="167">
        <f t="shared" si="11"/>
        <v>0.875</v>
      </c>
      <c r="H15" s="168">
        <v>14</v>
      </c>
      <c r="I15" s="168">
        <f t="shared" si="12"/>
        <v>14</v>
      </c>
      <c r="J15" s="169"/>
      <c r="K15" s="170">
        <v>2019</v>
      </c>
      <c r="L15" s="162">
        <v>2019</v>
      </c>
      <c r="M15" s="162"/>
      <c r="N15" s="162"/>
      <c r="O15" s="162"/>
      <c r="P15" s="161">
        <f t="shared" si="13"/>
        <v>14</v>
      </c>
      <c r="Q15" s="162"/>
      <c r="R15" s="162"/>
      <c r="S15" s="162"/>
      <c r="T15" s="162"/>
      <c r="U15" s="159">
        <f t="shared" si="0"/>
        <v>14</v>
      </c>
      <c r="V15" s="162"/>
      <c r="W15" s="162"/>
      <c r="X15" s="162"/>
      <c r="Y15" s="162"/>
      <c r="Z15" s="159">
        <f t="shared" si="1"/>
        <v>14</v>
      </c>
      <c r="AA15" s="162"/>
      <c r="AB15" s="162"/>
      <c r="AC15" s="162"/>
      <c r="AD15" s="162"/>
      <c r="AE15" s="159">
        <f t="shared" si="2"/>
        <v>14</v>
      </c>
      <c r="AF15" s="162"/>
      <c r="AG15" s="162"/>
      <c r="AH15" s="162"/>
      <c r="AI15" s="162"/>
      <c r="AJ15" s="159">
        <f t="shared" si="3"/>
        <v>14</v>
      </c>
      <c r="AK15" s="162"/>
      <c r="AL15" s="162"/>
      <c r="AM15" s="162"/>
      <c r="AN15" s="162"/>
      <c r="AO15" s="159">
        <f t="shared" si="4"/>
        <v>14</v>
      </c>
      <c r="AP15" s="162"/>
      <c r="AQ15" s="162"/>
      <c r="AR15" s="162"/>
      <c r="AS15" s="162"/>
      <c r="AT15" s="159">
        <f t="shared" si="5"/>
        <v>14</v>
      </c>
      <c r="AU15" s="162"/>
      <c r="AV15" s="162"/>
      <c r="AW15" s="162"/>
      <c r="AX15" s="162"/>
      <c r="AY15" s="159">
        <f t="shared" si="6"/>
        <v>14</v>
      </c>
      <c r="AZ15" s="162"/>
      <c r="BA15" s="162"/>
      <c r="BB15" s="162"/>
      <c r="BC15" s="162"/>
      <c r="BD15" s="159">
        <f t="shared" si="7"/>
        <v>14</v>
      </c>
      <c r="BE15" s="162"/>
      <c r="BF15" s="162"/>
      <c r="BG15" s="162"/>
      <c r="BH15" s="162"/>
      <c r="BI15" s="159">
        <f t="shared" si="8"/>
        <v>14</v>
      </c>
      <c r="BJ15" s="162"/>
      <c r="BK15" s="162"/>
      <c r="BL15" s="162"/>
      <c r="BM15" s="162"/>
      <c r="BN15" s="159">
        <f t="shared" si="9"/>
        <v>14</v>
      </c>
      <c r="BO15" s="162"/>
      <c r="BP15" s="162"/>
      <c r="BQ15" s="162"/>
      <c r="BR15" s="162"/>
      <c r="BS15" s="159">
        <f t="shared" si="10"/>
        <v>14</v>
      </c>
    </row>
    <row r="16" spans="1:71" s="239" customFormat="1" x14ac:dyDescent="0.25">
      <c r="A16" s="231"/>
      <c r="B16" s="234" t="s">
        <v>270</v>
      </c>
      <c r="C16" s="273">
        <v>68</v>
      </c>
      <c r="D16" s="273">
        <v>6846</v>
      </c>
      <c r="E16" s="273">
        <v>16</v>
      </c>
      <c r="F16" s="231">
        <f>IF(B16="MAL",E16,IF(E16&gt;=11,E16+variables!$B$1,11))</f>
        <v>17</v>
      </c>
      <c r="G16" s="235">
        <f t="shared" si="11"/>
        <v>1.0588235294117647</v>
      </c>
      <c r="H16" s="236">
        <v>14</v>
      </c>
      <c r="I16" s="236">
        <f t="shared" si="12"/>
        <v>15</v>
      </c>
      <c r="J16" s="266">
        <v>1</v>
      </c>
      <c r="K16" s="237">
        <v>2019</v>
      </c>
      <c r="L16" s="234">
        <v>2019</v>
      </c>
      <c r="M16" s="234"/>
      <c r="N16" s="234"/>
      <c r="O16" s="234"/>
      <c r="P16" s="238">
        <f t="shared" si="13"/>
        <v>14</v>
      </c>
      <c r="Q16" s="234"/>
      <c r="R16" s="234"/>
      <c r="S16" s="234"/>
      <c r="T16" s="234"/>
      <c r="U16" s="231">
        <f t="shared" si="0"/>
        <v>14</v>
      </c>
      <c r="V16" s="234">
        <v>1</v>
      </c>
      <c r="W16" s="234"/>
      <c r="X16" s="234"/>
      <c r="Y16" s="234"/>
      <c r="Z16" s="231">
        <f t="shared" si="1"/>
        <v>15</v>
      </c>
      <c r="AA16" s="234"/>
      <c r="AB16" s="234">
        <v>1</v>
      </c>
      <c r="AC16" s="234">
        <v>1</v>
      </c>
      <c r="AD16" s="234">
        <v>1</v>
      </c>
      <c r="AE16" s="231">
        <f t="shared" si="2"/>
        <v>18</v>
      </c>
      <c r="AF16" s="234"/>
      <c r="AG16" s="234"/>
      <c r="AH16" s="234"/>
      <c r="AI16" s="234"/>
      <c r="AJ16" s="231">
        <f t="shared" si="3"/>
        <v>18</v>
      </c>
      <c r="AK16" s="234"/>
      <c r="AL16" s="234"/>
      <c r="AM16" s="234"/>
      <c r="AN16" s="234"/>
      <c r="AO16" s="231">
        <f t="shared" si="4"/>
        <v>18</v>
      </c>
      <c r="AP16" s="234"/>
      <c r="AQ16" s="234"/>
      <c r="AR16" s="234"/>
      <c r="AS16" s="234"/>
      <c r="AT16" s="231">
        <f t="shared" si="5"/>
        <v>18</v>
      </c>
      <c r="AU16" s="234"/>
      <c r="AV16" s="234"/>
      <c r="AW16" s="234"/>
      <c r="AX16" s="234"/>
      <c r="AY16" s="231">
        <f t="shared" si="6"/>
        <v>18</v>
      </c>
      <c r="AZ16" s="234"/>
      <c r="BA16" s="234"/>
      <c r="BB16" s="234"/>
      <c r="BC16" s="234"/>
      <c r="BD16" s="231">
        <f t="shared" si="7"/>
        <v>18</v>
      </c>
      <c r="BE16" s="234"/>
      <c r="BF16" s="234"/>
      <c r="BG16" s="234"/>
      <c r="BH16" s="234"/>
      <c r="BI16" s="231">
        <f t="shared" si="8"/>
        <v>18</v>
      </c>
      <c r="BJ16" s="234"/>
      <c r="BK16" s="234"/>
      <c r="BL16" s="234"/>
      <c r="BM16" s="234"/>
      <c r="BN16" s="231">
        <f t="shared" si="9"/>
        <v>18</v>
      </c>
      <c r="BO16" s="234"/>
      <c r="BP16" s="234"/>
      <c r="BQ16" s="234"/>
      <c r="BR16" s="234"/>
      <c r="BS16" s="231">
        <f t="shared" si="10"/>
        <v>18</v>
      </c>
    </row>
    <row r="17" spans="1:71" s="163" customFormat="1" x14ac:dyDescent="0.25">
      <c r="A17" s="159"/>
      <c r="B17" s="162" t="s">
        <v>281</v>
      </c>
      <c r="C17" s="214">
        <v>83</v>
      </c>
      <c r="D17" s="214">
        <v>3283</v>
      </c>
      <c r="E17" s="214">
        <v>24</v>
      </c>
      <c r="F17" s="159">
        <f>IF(B17="MAL",E17,IF(E17&gt;=11,E17+variables!$B$1,11))</f>
        <v>25</v>
      </c>
      <c r="G17" s="167">
        <f t="shared" si="11"/>
        <v>0.6</v>
      </c>
      <c r="H17" s="168">
        <v>7</v>
      </c>
      <c r="I17" s="168">
        <f t="shared" si="12"/>
        <v>7</v>
      </c>
      <c r="J17" s="169"/>
      <c r="K17" s="170">
        <v>2019</v>
      </c>
      <c r="L17" s="162">
        <v>2019</v>
      </c>
      <c r="M17" s="162"/>
      <c r="N17" s="162"/>
      <c r="O17" s="162"/>
      <c r="P17" s="161">
        <f t="shared" si="13"/>
        <v>7</v>
      </c>
      <c r="Q17" s="162"/>
      <c r="R17" s="162"/>
      <c r="S17" s="162"/>
      <c r="T17" s="162"/>
      <c r="U17" s="159">
        <f t="shared" si="0"/>
        <v>7</v>
      </c>
      <c r="V17" s="162"/>
      <c r="W17" s="162">
        <v>1</v>
      </c>
      <c r="X17" s="162"/>
      <c r="Y17" s="162"/>
      <c r="Z17" s="159">
        <f t="shared" si="1"/>
        <v>8</v>
      </c>
      <c r="AA17" s="162"/>
      <c r="AB17" s="162"/>
      <c r="AC17" s="162"/>
      <c r="AD17" s="162"/>
      <c r="AE17" s="159">
        <f t="shared" si="2"/>
        <v>8</v>
      </c>
      <c r="AF17" s="162"/>
      <c r="AG17" s="162"/>
      <c r="AH17" s="162"/>
      <c r="AI17" s="162"/>
      <c r="AJ17" s="159">
        <f t="shared" si="3"/>
        <v>8</v>
      </c>
      <c r="AK17" s="162"/>
      <c r="AL17" s="162"/>
      <c r="AM17" s="162"/>
      <c r="AN17" s="162"/>
      <c r="AO17" s="159">
        <f t="shared" si="4"/>
        <v>8</v>
      </c>
      <c r="AP17" s="162"/>
      <c r="AQ17" s="162"/>
      <c r="AR17" s="162"/>
      <c r="AS17" s="162"/>
      <c r="AT17" s="159">
        <f t="shared" si="5"/>
        <v>8</v>
      </c>
      <c r="AU17" s="162"/>
      <c r="AV17" s="162"/>
      <c r="AW17" s="162">
        <v>7</v>
      </c>
      <c r="AX17" s="162"/>
      <c r="AY17" s="159">
        <f t="shared" si="6"/>
        <v>15</v>
      </c>
      <c r="AZ17" s="162"/>
      <c r="BA17" s="162"/>
      <c r="BB17" s="162"/>
      <c r="BC17" s="162"/>
      <c r="BD17" s="159">
        <f t="shared" si="7"/>
        <v>15</v>
      </c>
      <c r="BE17" s="162"/>
      <c r="BF17" s="162"/>
      <c r="BG17" s="162"/>
      <c r="BH17" s="162"/>
      <c r="BI17" s="159">
        <f t="shared" si="8"/>
        <v>15</v>
      </c>
      <c r="BJ17" s="162"/>
      <c r="BK17" s="162"/>
      <c r="BL17" s="162"/>
      <c r="BM17" s="162"/>
      <c r="BN17" s="159">
        <f t="shared" si="9"/>
        <v>15</v>
      </c>
      <c r="BO17" s="162"/>
      <c r="BP17" s="162"/>
      <c r="BQ17" s="162"/>
      <c r="BR17" s="162"/>
      <c r="BS17" s="159">
        <f t="shared" si="10"/>
        <v>15</v>
      </c>
    </row>
    <row r="18" spans="1:71" s="163" customFormat="1" x14ac:dyDescent="0.25">
      <c r="A18" s="159"/>
      <c r="B18" s="162" t="s">
        <v>13</v>
      </c>
      <c r="C18" s="214">
        <v>86</v>
      </c>
      <c r="D18" s="214">
        <v>7340</v>
      </c>
      <c r="E18" s="214">
        <v>52</v>
      </c>
      <c r="F18" s="159">
        <f>IF(B18="MAL",E18,IF(E18&gt;=11,E18+variables!$B$1,11))</f>
        <v>53</v>
      </c>
      <c r="G18" s="167">
        <f t="shared" si="11"/>
        <v>0.96226415094339623</v>
      </c>
      <c r="H18" s="168">
        <v>46</v>
      </c>
      <c r="I18" s="168">
        <f t="shared" si="12"/>
        <v>46</v>
      </c>
      <c r="J18" s="169"/>
      <c r="K18" s="170">
        <v>2019</v>
      </c>
      <c r="L18" s="162">
        <v>2018</v>
      </c>
      <c r="M18" s="162"/>
      <c r="N18" s="162"/>
      <c r="O18" s="162"/>
      <c r="P18" s="161">
        <f t="shared" si="13"/>
        <v>46</v>
      </c>
      <c r="Q18" s="162"/>
      <c r="R18" s="162"/>
      <c r="S18" s="162"/>
      <c r="T18" s="162"/>
      <c r="U18" s="159">
        <f t="shared" si="0"/>
        <v>46</v>
      </c>
      <c r="V18" s="162"/>
      <c r="W18" s="162"/>
      <c r="X18" s="162"/>
      <c r="Y18" s="162"/>
      <c r="Z18" s="159">
        <f t="shared" si="1"/>
        <v>46</v>
      </c>
      <c r="AA18" s="162"/>
      <c r="AB18" s="162"/>
      <c r="AC18" s="162"/>
      <c r="AD18" s="162"/>
      <c r="AE18" s="159">
        <f t="shared" si="2"/>
        <v>46</v>
      </c>
      <c r="AF18" s="162"/>
      <c r="AG18" s="162"/>
      <c r="AH18" s="162"/>
      <c r="AI18" s="162"/>
      <c r="AJ18" s="159">
        <f t="shared" si="3"/>
        <v>46</v>
      </c>
      <c r="AK18" s="162"/>
      <c r="AL18" s="162">
        <v>1</v>
      </c>
      <c r="AM18" s="162">
        <v>4</v>
      </c>
      <c r="AN18" s="162"/>
      <c r="AO18" s="159">
        <f t="shared" si="4"/>
        <v>51</v>
      </c>
      <c r="AP18" s="162"/>
      <c r="AQ18" s="162"/>
      <c r="AR18" s="162"/>
      <c r="AS18" s="162"/>
      <c r="AT18" s="159">
        <f t="shared" si="5"/>
        <v>51</v>
      </c>
      <c r="AU18" s="162"/>
      <c r="AV18" s="162"/>
      <c r="AW18" s="162"/>
      <c r="AX18" s="162"/>
      <c r="AY18" s="159">
        <f t="shared" si="6"/>
        <v>51</v>
      </c>
      <c r="AZ18" s="162"/>
      <c r="BA18" s="162"/>
      <c r="BB18" s="162"/>
      <c r="BC18" s="162"/>
      <c r="BD18" s="159">
        <f t="shared" si="7"/>
        <v>51</v>
      </c>
      <c r="BE18" s="162"/>
      <c r="BF18" s="162"/>
      <c r="BG18" s="162"/>
      <c r="BH18" s="162"/>
      <c r="BI18" s="159">
        <f t="shared" si="8"/>
        <v>51</v>
      </c>
      <c r="BJ18" s="162"/>
      <c r="BK18" s="162"/>
      <c r="BL18" s="162"/>
      <c r="BM18" s="162"/>
      <c r="BN18" s="159">
        <f t="shared" si="9"/>
        <v>51</v>
      </c>
      <c r="BO18" s="162"/>
      <c r="BP18" s="162"/>
      <c r="BQ18" s="162"/>
      <c r="BR18" s="162"/>
      <c r="BS18" s="159">
        <f t="shared" si="10"/>
        <v>51</v>
      </c>
    </row>
    <row r="19" spans="1:71" s="239" customFormat="1" x14ac:dyDescent="0.25">
      <c r="A19" s="231"/>
      <c r="B19" s="234" t="s">
        <v>97</v>
      </c>
      <c r="C19" s="273">
        <v>92</v>
      </c>
      <c r="D19" s="273">
        <v>1500</v>
      </c>
      <c r="E19" s="273">
        <v>34</v>
      </c>
      <c r="F19" s="231">
        <f>IF(B19="MAL",E19,IF(E19&gt;=11,E19+variables!$B$1,11))</f>
        <v>35</v>
      </c>
      <c r="G19" s="235">
        <f>$BS19/F19</f>
        <v>1.0571428571428572</v>
      </c>
      <c r="H19" s="236">
        <v>22</v>
      </c>
      <c r="I19" s="236">
        <f>+H19+J19</f>
        <v>23</v>
      </c>
      <c r="J19" s="266">
        <v>1</v>
      </c>
      <c r="K19" s="237">
        <v>2019</v>
      </c>
      <c r="L19" s="234">
        <v>2019</v>
      </c>
      <c r="M19" s="234">
        <v>2</v>
      </c>
      <c r="N19" s="234"/>
      <c r="O19" s="234"/>
      <c r="P19" s="238">
        <f t="shared" si="13"/>
        <v>24</v>
      </c>
      <c r="Q19" s="234"/>
      <c r="R19" s="234"/>
      <c r="S19" s="234"/>
      <c r="T19" s="234"/>
      <c r="U19" s="231">
        <f t="shared" si="0"/>
        <v>24</v>
      </c>
      <c r="V19" s="234"/>
      <c r="W19" s="234"/>
      <c r="X19" s="234"/>
      <c r="Y19" s="234"/>
      <c r="Z19" s="231">
        <f t="shared" si="1"/>
        <v>24</v>
      </c>
      <c r="AA19" s="234">
        <v>1</v>
      </c>
      <c r="AB19" s="234">
        <v>1</v>
      </c>
      <c r="AC19" s="234">
        <v>11</v>
      </c>
      <c r="AD19" s="234"/>
      <c r="AE19" s="231">
        <f t="shared" si="2"/>
        <v>37</v>
      </c>
      <c r="AF19" s="234"/>
      <c r="AG19" s="234"/>
      <c r="AH19" s="234"/>
      <c r="AI19" s="234"/>
      <c r="AJ19" s="231">
        <f t="shared" si="3"/>
        <v>37</v>
      </c>
      <c r="AK19" s="234"/>
      <c r="AL19" s="234"/>
      <c r="AM19" s="234"/>
      <c r="AN19" s="234"/>
      <c r="AO19" s="231">
        <f t="shared" si="4"/>
        <v>37</v>
      </c>
      <c r="AP19" s="234"/>
      <c r="AQ19" s="234"/>
      <c r="AR19" s="234"/>
      <c r="AS19" s="234"/>
      <c r="AT19" s="231">
        <f t="shared" si="5"/>
        <v>37</v>
      </c>
      <c r="AU19" s="234"/>
      <c r="AV19" s="234"/>
      <c r="AW19" s="234"/>
      <c r="AX19" s="234"/>
      <c r="AY19" s="231">
        <f t="shared" si="6"/>
        <v>37</v>
      </c>
      <c r="AZ19" s="234"/>
      <c r="BA19" s="234"/>
      <c r="BB19" s="234"/>
      <c r="BC19" s="234"/>
      <c r="BD19" s="231">
        <f t="shared" si="7"/>
        <v>37</v>
      </c>
      <c r="BE19" s="234"/>
      <c r="BF19" s="234"/>
      <c r="BG19" s="234"/>
      <c r="BH19" s="234"/>
      <c r="BI19" s="231">
        <f t="shared" si="8"/>
        <v>37</v>
      </c>
      <c r="BJ19" s="234"/>
      <c r="BK19" s="234"/>
      <c r="BL19" s="234"/>
      <c r="BM19" s="234"/>
      <c r="BN19" s="231">
        <f t="shared" si="9"/>
        <v>37</v>
      </c>
      <c r="BO19" s="234"/>
      <c r="BP19" s="234"/>
      <c r="BQ19" s="234"/>
      <c r="BR19" s="234"/>
      <c r="BS19" s="231">
        <f t="shared" si="10"/>
        <v>37</v>
      </c>
    </row>
    <row r="20" spans="1:71" s="33" customFormat="1" x14ac:dyDescent="0.25">
      <c r="A20" s="3"/>
      <c r="B20" s="13" t="s">
        <v>416</v>
      </c>
      <c r="C20" s="38">
        <v>118</v>
      </c>
      <c r="D20" s="38">
        <v>3764</v>
      </c>
      <c r="E20" s="38">
        <v>23</v>
      </c>
      <c r="F20" s="3">
        <f>IF(B20="MAL",E20,IF(E20&gt;=11,E20+variables!$B$1,11))</f>
        <v>24</v>
      </c>
      <c r="G20" s="68">
        <f t="shared" si="11"/>
        <v>0.125</v>
      </c>
      <c r="H20" s="125">
        <v>3</v>
      </c>
      <c r="I20" s="125">
        <f>+H20+J20</f>
        <v>3</v>
      </c>
      <c r="J20" s="133"/>
      <c r="K20" s="18">
        <v>2019</v>
      </c>
      <c r="L20" s="151">
        <v>2019</v>
      </c>
      <c r="M20" s="13"/>
      <c r="N20" s="13"/>
      <c r="O20" s="13"/>
      <c r="P20" s="119">
        <f t="shared" si="13"/>
        <v>3</v>
      </c>
      <c r="Q20" s="13"/>
      <c r="R20" s="13"/>
      <c r="S20" s="13"/>
      <c r="T20" s="13"/>
      <c r="U20" s="3">
        <f t="shared" si="0"/>
        <v>3</v>
      </c>
      <c r="V20" s="13"/>
      <c r="W20" s="13"/>
      <c r="Y20" s="13"/>
      <c r="Z20" s="3">
        <f t="shared" si="1"/>
        <v>3</v>
      </c>
      <c r="AA20" s="13"/>
      <c r="AB20" s="13"/>
      <c r="AC20" s="13"/>
      <c r="AD20" s="13"/>
      <c r="AE20" s="3">
        <f t="shared" si="2"/>
        <v>3</v>
      </c>
      <c r="AF20" s="13"/>
      <c r="AG20" s="13"/>
      <c r="AH20" s="13"/>
      <c r="AI20" s="13"/>
      <c r="AJ20" s="3">
        <f t="shared" si="3"/>
        <v>3</v>
      </c>
      <c r="AK20" s="13"/>
      <c r="AL20" s="13"/>
      <c r="AM20" s="13"/>
      <c r="AN20" s="13"/>
      <c r="AO20" s="3">
        <f t="shared" si="4"/>
        <v>3</v>
      </c>
      <c r="AP20" s="13"/>
      <c r="AQ20" s="13"/>
      <c r="AR20" s="13"/>
      <c r="AS20" s="13"/>
      <c r="AT20" s="3">
        <f t="shared" si="5"/>
        <v>3</v>
      </c>
      <c r="AU20" s="13"/>
      <c r="AV20" s="13"/>
      <c r="AW20" s="13"/>
      <c r="AX20" s="13"/>
      <c r="AY20" s="3">
        <f t="shared" si="6"/>
        <v>3</v>
      </c>
      <c r="AZ20" s="13"/>
      <c r="BA20" s="13"/>
      <c r="BB20" s="13"/>
      <c r="BC20" s="13"/>
      <c r="BD20" s="3">
        <f t="shared" si="7"/>
        <v>3</v>
      </c>
      <c r="BE20" s="13"/>
      <c r="BF20" s="13"/>
      <c r="BG20" s="13"/>
      <c r="BH20" s="13"/>
      <c r="BI20" s="3">
        <f t="shared" si="8"/>
        <v>3</v>
      </c>
      <c r="BJ20" s="13"/>
      <c r="BK20" s="13"/>
      <c r="BL20" s="13"/>
      <c r="BM20" s="13"/>
      <c r="BN20" s="3">
        <f t="shared" si="9"/>
        <v>3</v>
      </c>
      <c r="BO20" s="13"/>
      <c r="BP20" s="13"/>
      <c r="BQ20" s="13"/>
      <c r="BR20" s="13"/>
      <c r="BS20" s="3">
        <f t="shared" si="10"/>
        <v>3</v>
      </c>
    </row>
    <row r="21" spans="1:71" s="33" customFormat="1" x14ac:dyDescent="0.25">
      <c r="A21" s="3"/>
      <c r="B21" s="3"/>
      <c r="C21" s="3"/>
      <c r="D21" s="3"/>
      <c r="E21" s="3"/>
      <c r="F21" s="3"/>
      <c r="G21" s="3"/>
      <c r="H21" s="119"/>
      <c r="I21" s="119"/>
      <c r="J21" s="119"/>
      <c r="K21" s="3"/>
      <c r="L21" s="3"/>
      <c r="M21" s="3">
        <f t="shared" ref="M21:W21" si="14">SUM(M3:M20)</f>
        <v>5</v>
      </c>
      <c r="N21" s="3">
        <f t="shared" si="14"/>
        <v>0</v>
      </c>
      <c r="O21" s="3">
        <f t="shared" si="14"/>
        <v>4</v>
      </c>
      <c r="P21" s="3">
        <f t="shared" si="14"/>
        <v>531</v>
      </c>
      <c r="Q21" s="3">
        <f t="shared" si="14"/>
        <v>0</v>
      </c>
      <c r="R21" s="3">
        <f t="shared" si="14"/>
        <v>0</v>
      </c>
      <c r="S21" s="3">
        <f t="shared" si="14"/>
        <v>0</v>
      </c>
      <c r="T21" s="3">
        <f t="shared" si="14"/>
        <v>0</v>
      </c>
      <c r="U21" s="3">
        <f t="shared" si="14"/>
        <v>531</v>
      </c>
      <c r="V21" s="3">
        <f t="shared" si="14"/>
        <v>1</v>
      </c>
      <c r="W21" s="3">
        <f t="shared" si="14"/>
        <v>6</v>
      </c>
      <c r="X21" s="3">
        <f>SUM(X3:X19)</f>
        <v>12</v>
      </c>
      <c r="Y21" s="3">
        <f t="shared" ref="Y21:AN21" si="15">SUM(Y3:Y20)</f>
        <v>0</v>
      </c>
      <c r="Z21" s="3">
        <f t="shared" si="15"/>
        <v>550</v>
      </c>
      <c r="AA21" s="3">
        <f t="shared" si="15"/>
        <v>1</v>
      </c>
      <c r="AB21" s="3">
        <f t="shared" si="15"/>
        <v>2</v>
      </c>
      <c r="AC21" s="3">
        <f t="shared" si="15"/>
        <v>13</v>
      </c>
      <c r="AD21" s="3">
        <f t="shared" si="15"/>
        <v>12</v>
      </c>
      <c r="AE21" s="3">
        <f t="shared" si="15"/>
        <v>578</v>
      </c>
      <c r="AF21" s="3">
        <f t="shared" si="15"/>
        <v>0</v>
      </c>
      <c r="AG21" s="3">
        <f t="shared" si="15"/>
        <v>0</v>
      </c>
      <c r="AH21" s="3">
        <f t="shared" si="15"/>
        <v>0</v>
      </c>
      <c r="AI21" s="3">
        <f t="shared" si="15"/>
        <v>0</v>
      </c>
      <c r="AJ21" s="3">
        <f t="shared" si="15"/>
        <v>578</v>
      </c>
      <c r="AK21" s="3">
        <f t="shared" si="15"/>
        <v>0</v>
      </c>
      <c r="AL21" s="3">
        <f t="shared" si="15"/>
        <v>3</v>
      </c>
      <c r="AM21" s="3">
        <f t="shared" si="15"/>
        <v>16</v>
      </c>
      <c r="AN21" s="3">
        <f t="shared" si="15"/>
        <v>1</v>
      </c>
      <c r="AO21" s="3">
        <f>SUM(AO3:AO19)</f>
        <v>595</v>
      </c>
      <c r="AP21" s="3">
        <f t="shared" ref="AP21:BS21" si="16">SUM(AP3:AP20)</f>
        <v>0</v>
      </c>
      <c r="AQ21" s="3">
        <f t="shared" si="16"/>
        <v>0</v>
      </c>
      <c r="AR21" s="3">
        <f t="shared" si="16"/>
        <v>9</v>
      </c>
      <c r="AS21" s="3">
        <f t="shared" si="16"/>
        <v>0</v>
      </c>
      <c r="AT21" s="3">
        <f t="shared" si="16"/>
        <v>607</v>
      </c>
      <c r="AU21" s="3">
        <f t="shared" si="16"/>
        <v>0</v>
      </c>
      <c r="AV21" s="3">
        <f t="shared" si="16"/>
        <v>0</v>
      </c>
      <c r="AW21" s="3">
        <f t="shared" si="16"/>
        <v>9</v>
      </c>
      <c r="AX21" s="3">
        <f t="shared" si="16"/>
        <v>0</v>
      </c>
      <c r="AY21" s="3">
        <f t="shared" si="16"/>
        <v>616</v>
      </c>
      <c r="AZ21" s="3">
        <f t="shared" si="16"/>
        <v>0</v>
      </c>
      <c r="BA21" s="3">
        <f t="shared" si="16"/>
        <v>0</v>
      </c>
      <c r="BB21" s="3">
        <f t="shared" si="16"/>
        <v>0</v>
      </c>
      <c r="BC21" s="3">
        <f t="shared" si="16"/>
        <v>0</v>
      </c>
      <c r="BD21" s="3">
        <f t="shared" si="16"/>
        <v>616</v>
      </c>
      <c r="BE21" s="3">
        <f t="shared" si="16"/>
        <v>0</v>
      </c>
      <c r="BF21" s="3">
        <f t="shared" si="16"/>
        <v>0</v>
      </c>
      <c r="BG21" s="3">
        <f t="shared" si="16"/>
        <v>0</v>
      </c>
      <c r="BH21" s="3">
        <f t="shared" si="16"/>
        <v>0</v>
      </c>
      <c r="BI21" s="3">
        <f t="shared" si="16"/>
        <v>616</v>
      </c>
      <c r="BJ21" s="3">
        <f t="shared" si="16"/>
        <v>0</v>
      </c>
      <c r="BK21" s="3">
        <f t="shared" si="16"/>
        <v>0</v>
      </c>
      <c r="BL21" s="3">
        <f t="shared" si="16"/>
        <v>0</v>
      </c>
      <c r="BM21" s="3">
        <f t="shared" si="16"/>
        <v>0</v>
      </c>
      <c r="BN21" s="3">
        <f t="shared" si="16"/>
        <v>616</v>
      </c>
      <c r="BO21" s="3">
        <f t="shared" si="16"/>
        <v>0</v>
      </c>
      <c r="BP21" s="3">
        <f t="shared" si="16"/>
        <v>0</v>
      </c>
      <c r="BQ21" s="3">
        <f t="shared" si="16"/>
        <v>0</v>
      </c>
      <c r="BR21" s="3">
        <f t="shared" si="16"/>
        <v>0</v>
      </c>
      <c r="BS21" s="3">
        <f t="shared" si="16"/>
        <v>616</v>
      </c>
    </row>
    <row r="22" spans="1:71" s="33" customFormat="1" x14ac:dyDescent="0.25">
      <c r="A22" s="3"/>
      <c r="B22" s="3" t="s">
        <v>264</v>
      </c>
      <c r="C22" s="3">
        <f>COUNT(D4:D20)</f>
        <v>17</v>
      </c>
      <c r="D22" s="3"/>
      <c r="E22" s="3">
        <f>SUM(E3:E20)</f>
        <v>665</v>
      </c>
      <c r="F22" s="3">
        <f>SUM(F3:F20)</f>
        <v>682</v>
      </c>
      <c r="G22" s="32">
        <f>$BS21/F22</f>
        <v>0.90322580645161288</v>
      </c>
      <c r="H22" s="119">
        <f>SUM(H3:H21)</f>
        <v>522</v>
      </c>
      <c r="I22" s="119">
        <f>SUM(I3:I21)</f>
        <v>528</v>
      </c>
      <c r="J22" s="119">
        <f>SUM(J3:J20)</f>
        <v>6</v>
      </c>
      <c r="K22" s="3"/>
      <c r="L22" s="3"/>
      <c r="M22" s="3"/>
      <c r="N22" s="3"/>
      <c r="O22" s="3"/>
      <c r="P22" s="32">
        <f>P21/F22</f>
        <v>0.77859237536656889</v>
      </c>
      <c r="Q22" s="3"/>
      <c r="R22" s="3">
        <f>M21+R21</f>
        <v>5</v>
      </c>
      <c r="S22" s="3">
        <f>N21+S21</f>
        <v>0</v>
      </c>
      <c r="T22" s="3">
        <f>O21+T21</f>
        <v>4</v>
      </c>
      <c r="U22" s="32">
        <f>U21/F22</f>
        <v>0.77859237536656889</v>
      </c>
      <c r="V22" s="3"/>
      <c r="W22" s="3">
        <f>R22+W21</f>
        <v>11</v>
      </c>
      <c r="X22" s="3">
        <f>S22+X21</f>
        <v>12</v>
      </c>
      <c r="Y22" s="3">
        <f>T22+Y21</f>
        <v>4</v>
      </c>
      <c r="Z22" s="32">
        <f>Z21/F22</f>
        <v>0.80645161290322576</v>
      </c>
      <c r="AA22" s="3"/>
      <c r="AB22" s="3">
        <f>W22+AB21</f>
        <v>13</v>
      </c>
      <c r="AC22" s="3">
        <f>X22+AC21</f>
        <v>25</v>
      </c>
      <c r="AD22" s="3">
        <f>Y22+AD21</f>
        <v>16</v>
      </c>
      <c r="AE22" s="32">
        <f>AE21/F22</f>
        <v>0.84750733137829914</v>
      </c>
      <c r="AF22" s="3"/>
      <c r="AG22" s="3">
        <f>AB22+AG21</f>
        <v>13</v>
      </c>
      <c r="AH22" s="3">
        <f>AC22+AH21</f>
        <v>25</v>
      </c>
      <c r="AI22" s="3">
        <f>AD22+AI21</f>
        <v>16</v>
      </c>
      <c r="AJ22" s="32">
        <f>AJ21/F22</f>
        <v>0.84750733137829914</v>
      </c>
      <c r="AK22" s="3"/>
      <c r="AL22" s="3">
        <f>AG22+AL21</f>
        <v>16</v>
      </c>
      <c r="AM22" s="3">
        <f>AH22+AM21</f>
        <v>41</v>
      </c>
      <c r="AN22" s="3">
        <f>AI22+AN21</f>
        <v>17</v>
      </c>
      <c r="AO22" s="32">
        <f>AO21/F22</f>
        <v>0.87243401759530792</v>
      </c>
      <c r="AP22" s="3"/>
      <c r="AQ22" s="3">
        <f>AL22+AQ21</f>
        <v>16</v>
      </c>
      <c r="AR22" s="3">
        <f>AM22+AR21</f>
        <v>50</v>
      </c>
      <c r="AS22" s="3">
        <f>AN22+AS21</f>
        <v>17</v>
      </c>
      <c r="AT22" s="32">
        <f>AT21/F22</f>
        <v>0.89002932551319647</v>
      </c>
      <c r="AU22" s="3"/>
      <c r="AV22" s="3">
        <f>AQ22+AV21</f>
        <v>16</v>
      </c>
      <c r="AW22" s="3">
        <f>AR22+AW21</f>
        <v>59</v>
      </c>
      <c r="AX22" s="3">
        <f>AS22+AX21</f>
        <v>17</v>
      </c>
      <c r="AY22" s="32">
        <f>AY21/F22</f>
        <v>0.90322580645161288</v>
      </c>
      <c r="AZ22" s="3"/>
      <c r="BA22" s="3">
        <f>AV22+BA21</f>
        <v>16</v>
      </c>
      <c r="BB22" s="3">
        <f>AW22+BB21</f>
        <v>59</v>
      </c>
      <c r="BC22" s="3">
        <f>AX22+BC21</f>
        <v>17</v>
      </c>
      <c r="BD22" s="32">
        <f>BD21/F22</f>
        <v>0.90322580645161288</v>
      </c>
      <c r="BE22" s="3"/>
      <c r="BF22" s="3">
        <f>BA22+BF21</f>
        <v>16</v>
      </c>
      <c r="BG22" s="3">
        <f>BB22+BG21</f>
        <v>59</v>
      </c>
      <c r="BH22" s="3">
        <f>BC22+BH21</f>
        <v>17</v>
      </c>
      <c r="BI22" s="32">
        <f>BI21/F22</f>
        <v>0.90322580645161288</v>
      </c>
      <c r="BJ22" s="3"/>
      <c r="BK22" s="3">
        <f>BF22+BK21</f>
        <v>16</v>
      </c>
      <c r="BL22" s="3">
        <f>BG22+BL21</f>
        <v>59</v>
      </c>
      <c r="BM22" s="3">
        <f>BH22+BM21</f>
        <v>17</v>
      </c>
      <c r="BN22" s="32">
        <f>BN21/F22</f>
        <v>0.90322580645161288</v>
      </c>
      <c r="BO22" s="3"/>
      <c r="BP22" s="3">
        <f>BK22+BP21</f>
        <v>16</v>
      </c>
      <c r="BQ22" s="3">
        <f>BL22+BQ21</f>
        <v>59</v>
      </c>
      <c r="BR22" s="3">
        <f>BM22+BR21</f>
        <v>17</v>
      </c>
      <c r="BS22" s="32">
        <f>BS21/F22</f>
        <v>0.90322580645161288</v>
      </c>
    </row>
    <row r="23" spans="1:71" s="30" customFormat="1" x14ac:dyDescent="0.25">
      <c r="H23" s="129"/>
      <c r="I23" s="129"/>
      <c r="J23" s="129"/>
    </row>
    <row r="24" spans="1:71" s="33" customFormat="1" x14ac:dyDescent="0.25">
      <c r="A24" s="31" t="s">
        <v>157</v>
      </c>
      <c r="B24" s="3" t="s">
        <v>124</v>
      </c>
      <c r="C24" s="3"/>
      <c r="D24" s="3"/>
      <c r="E24" s="73">
        <v>25</v>
      </c>
      <c r="F24" s="3">
        <f>IF(B24="MAL",E24,IF(E24&gt;=11,E24+variables!$B$1,11))</f>
        <v>25</v>
      </c>
      <c r="G24" s="32">
        <f>BS24/F24</f>
        <v>1</v>
      </c>
      <c r="H24" s="119">
        <v>25</v>
      </c>
      <c r="I24" s="119">
        <f t="shared" ref="I24:I29" si="17">+H24+J24</f>
        <v>25</v>
      </c>
      <c r="J24" s="133"/>
      <c r="K24" s="74">
        <v>2019</v>
      </c>
      <c r="L24" s="13">
        <v>2019</v>
      </c>
      <c r="M24" s="13"/>
      <c r="N24" s="13"/>
      <c r="O24" s="13"/>
      <c r="P24" s="119">
        <f>+I24</f>
        <v>25</v>
      </c>
      <c r="Q24" s="13"/>
      <c r="R24" s="13"/>
      <c r="S24" s="13"/>
      <c r="T24" s="13"/>
      <c r="U24" s="3">
        <f t="shared" ref="U24:U29" si="18">SUM(P24:T24)</f>
        <v>25</v>
      </c>
      <c r="V24" s="13"/>
      <c r="W24" s="13"/>
      <c r="X24" s="13"/>
      <c r="Y24" s="13"/>
      <c r="Z24" s="3">
        <f t="shared" ref="Z24:Z29" si="19">SUM(U24:Y24)</f>
        <v>25</v>
      </c>
      <c r="AA24" s="13"/>
      <c r="AB24" s="13"/>
      <c r="AC24" s="13"/>
      <c r="AD24" s="13"/>
      <c r="AE24" s="3">
        <f t="shared" ref="AE24:AE29" si="20">SUM(Z24:AD24)</f>
        <v>25</v>
      </c>
      <c r="AF24" s="13"/>
      <c r="AG24" s="13"/>
      <c r="AH24" s="13"/>
      <c r="AI24" s="13"/>
      <c r="AJ24" s="3">
        <f t="shared" ref="AJ24:AJ29" si="21">SUM(AE24:AI24)</f>
        <v>25</v>
      </c>
      <c r="AK24" s="13"/>
      <c r="AL24" s="13"/>
      <c r="AM24" s="13"/>
      <c r="AN24" s="13"/>
      <c r="AO24" s="3">
        <f t="shared" ref="AO24:AO29" si="22">SUM(AJ24:AN24)</f>
        <v>25</v>
      </c>
      <c r="AP24" s="13"/>
      <c r="AQ24" s="13"/>
      <c r="AR24" s="13"/>
      <c r="AS24" s="13"/>
      <c r="AT24" s="3">
        <f t="shared" ref="AT24:AT29" si="23">SUM(AO24:AS24)</f>
        <v>25</v>
      </c>
      <c r="AU24" s="13"/>
      <c r="AV24" s="13"/>
      <c r="AW24" s="13"/>
      <c r="AX24" s="13"/>
      <c r="AY24" s="3">
        <f t="shared" ref="AY24:AY29" si="24">SUM(AT24:AX24)</f>
        <v>25</v>
      </c>
      <c r="AZ24" s="13"/>
      <c r="BA24" s="13"/>
      <c r="BB24" s="13"/>
      <c r="BC24" s="13"/>
      <c r="BD24" s="3">
        <f t="shared" ref="BD24:BD29" si="25">SUM(AY24:BC24)</f>
        <v>25</v>
      </c>
      <c r="BE24" s="13"/>
      <c r="BF24" s="13"/>
      <c r="BG24" s="13"/>
      <c r="BH24" s="13"/>
      <c r="BI24" s="3">
        <f t="shared" ref="BI24:BI29" si="26">SUM(BD24:BH24)</f>
        <v>25</v>
      </c>
      <c r="BJ24" s="13"/>
      <c r="BK24" s="13"/>
      <c r="BL24" s="13"/>
      <c r="BM24" s="13"/>
      <c r="BN24" s="3">
        <f t="shared" ref="BN24:BN29" si="27">SUM(BI24:BM24)</f>
        <v>25</v>
      </c>
      <c r="BO24" s="13"/>
      <c r="BP24" s="13"/>
      <c r="BQ24" s="13"/>
      <c r="BR24" s="13"/>
      <c r="BS24" s="3">
        <f t="shared" ref="BS24:BS29" si="28">SUM(BN24:BR24)</f>
        <v>25</v>
      </c>
    </row>
    <row r="25" spans="1:71" s="33" customFormat="1" x14ac:dyDescent="0.25">
      <c r="A25" s="31"/>
      <c r="B25" s="13" t="s">
        <v>28</v>
      </c>
      <c r="C25" s="38">
        <v>1</v>
      </c>
      <c r="D25" s="38">
        <v>1857</v>
      </c>
      <c r="E25" s="73">
        <v>15</v>
      </c>
      <c r="F25" s="3">
        <f>IF(B25="MAL",E25,IF(E25&gt;=11,E25+variables!$B$1,11))</f>
        <v>16</v>
      </c>
      <c r="G25" s="32">
        <f>$BS25/F25</f>
        <v>0.5</v>
      </c>
      <c r="H25" s="119">
        <v>8</v>
      </c>
      <c r="I25" s="119">
        <f t="shared" si="17"/>
        <v>8</v>
      </c>
      <c r="J25" s="133"/>
      <c r="K25" s="74">
        <v>2019</v>
      </c>
      <c r="L25" s="88">
        <v>2018</v>
      </c>
      <c r="M25" s="13"/>
      <c r="N25" s="13"/>
      <c r="O25" s="13"/>
      <c r="P25" s="119">
        <f>+H25+SUM(M25:O25)</f>
        <v>8</v>
      </c>
      <c r="Q25" s="13"/>
      <c r="R25" s="13"/>
      <c r="S25" s="13"/>
      <c r="T25" s="13"/>
      <c r="U25" s="3">
        <f t="shared" si="18"/>
        <v>8</v>
      </c>
      <c r="V25" s="13"/>
      <c r="W25" s="13"/>
      <c r="X25" s="13"/>
      <c r="Y25" s="13"/>
      <c r="Z25" s="3">
        <f t="shared" si="19"/>
        <v>8</v>
      </c>
      <c r="AA25" s="13"/>
      <c r="AB25" s="13"/>
      <c r="AC25" s="13"/>
      <c r="AD25" s="13"/>
      <c r="AE25" s="3">
        <f t="shared" si="20"/>
        <v>8</v>
      </c>
      <c r="AF25" s="13"/>
      <c r="AG25" s="13"/>
      <c r="AH25" s="13"/>
      <c r="AI25" s="13"/>
      <c r="AJ25" s="3">
        <f t="shared" si="21"/>
        <v>8</v>
      </c>
      <c r="AK25" s="13"/>
      <c r="AL25" s="13"/>
      <c r="AM25" s="13"/>
      <c r="AN25" s="13"/>
      <c r="AO25" s="3">
        <f t="shared" si="22"/>
        <v>8</v>
      </c>
      <c r="AP25" s="13"/>
      <c r="AQ25" s="13"/>
      <c r="AR25" s="13"/>
      <c r="AS25" s="13"/>
      <c r="AT25" s="3">
        <f t="shared" si="23"/>
        <v>8</v>
      </c>
      <c r="AU25" s="13"/>
      <c r="AV25" s="13"/>
      <c r="AW25" s="13"/>
      <c r="AX25" s="13"/>
      <c r="AY25" s="3">
        <f t="shared" si="24"/>
        <v>8</v>
      </c>
      <c r="AZ25" s="13"/>
      <c r="BA25" s="13"/>
      <c r="BB25" s="13"/>
      <c r="BC25" s="13"/>
      <c r="BD25" s="3">
        <f t="shared" si="25"/>
        <v>8</v>
      </c>
      <c r="BE25" s="13"/>
      <c r="BF25" s="13"/>
      <c r="BG25" s="13"/>
      <c r="BH25" s="13"/>
      <c r="BI25" s="3">
        <f t="shared" si="26"/>
        <v>8</v>
      </c>
      <c r="BJ25" s="13"/>
      <c r="BK25" s="13"/>
      <c r="BL25" s="13"/>
      <c r="BM25" s="13"/>
      <c r="BN25" s="3">
        <f t="shared" si="27"/>
        <v>8</v>
      </c>
      <c r="BO25" s="13"/>
      <c r="BP25" s="13"/>
      <c r="BQ25" s="13"/>
      <c r="BR25" s="13"/>
      <c r="BS25" s="3">
        <f t="shared" si="28"/>
        <v>8</v>
      </c>
    </row>
    <row r="26" spans="1:71" s="33" customFormat="1" x14ac:dyDescent="0.25">
      <c r="A26" s="31"/>
      <c r="B26" s="40" t="s">
        <v>442</v>
      </c>
      <c r="C26" s="38">
        <v>2</v>
      </c>
      <c r="D26" s="38">
        <v>1201</v>
      </c>
      <c r="E26" s="41">
        <v>24</v>
      </c>
      <c r="F26" s="3">
        <f>IF(B26="MAL",E26,IF(E26&gt;=11,E26+variables!$B$1,11))</f>
        <v>25</v>
      </c>
      <c r="G26" s="32">
        <f>$BS26/F26</f>
        <v>0.2</v>
      </c>
      <c r="H26" s="119">
        <v>4</v>
      </c>
      <c r="I26" s="119">
        <f t="shared" si="17"/>
        <v>5</v>
      </c>
      <c r="J26" s="133">
        <v>1</v>
      </c>
      <c r="K26" s="74">
        <v>2019</v>
      </c>
      <c r="L26" s="88">
        <v>2019</v>
      </c>
      <c r="M26" s="38"/>
      <c r="N26" s="38"/>
      <c r="O26" s="38"/>
      <c r="P26" s="119">
        <f>+H26+SUM(M26:O26)</f>
        <v>4</v>
      </c>
      <c r="Q26" s="13"/>
      <c r="R26" s="13"/>
      <c r="S26" s="13"/>
      <c r="T26" s="13">
        <v>1</v>
      </c>
      <c r="U26" s="3">
        <f t="shared" si="18"/>
        <v>5</v>
      </c>
      <c r="V26" s="13"/>
      <c r="W26" s="13"/>
      <c r="X26" s="13"/>
      <c r="Y26" s="13"/>
      <c r="Z26" s="3">
        <f t="shared" si="19"/>
        <v>5</v>
      </c>
      <c r="AA26" s="13"/>
      <c r="AB26" s="13"/>
      <c r="AC26" s="13"/>
      <c r="AD26" s="13"/>
      <c r="AE26" s="3">
        <f t="shared" si="20"/>
        <v>5</v>
      </c>
      <c r="AF26" s="13"/>
      <c r="AG26" s="13"/>
      <c r="AH26" s="13"/>
      <c r="AI26" s="13"/>
      <c r="AJ26" s="3">
        <f t="shared" si="21"/>
        <v>5</v>
      </c>
      <c r="AK26" s="13"/>
      <c r="AL26" s="13"/>
      <c r="AM26" s="13"/>
      <c r="AN26" s="13"/>
      <c r="AO26" s="3">
        <f t="shared" si="22"/>
        <v>5</v>
      </c>
      <c r="AP26" s="13"/>
      <c r="AQ26" s="13"/>
      <c r="AR26" s="13"/>
      <c r="AS26" s="13"/>
      <c r="AT26" s="3">
        <f t="shared" si="23"/>
        <v>5</v>
      </c>
      <c r="AU26" s="13"/>
      <c r="AV26" s="13"/>
      <c r="AW26" s="13"/>
      <c r="AX26" s="13"/>
      <c r="AY26" s="3">
        <f t="shared" si="24"/>
        <v>5</v>
      </c>
      <c r="AZ26" s="13"/>
      <c r="BA26" s="13"/>
      <c r="BB26" s="13"/>
      <c r="BC26" s="13"/>
      <c r="BD26" s="3">
        <f t="shared" si="25"/>
        <v>5</v>
      </c>
      <c r="BE26" s="13"/>
      <c r="BF26" s="13"/>
      <c r="BG26" s="13"/>
      <c r="BH26" s="13"/>
      <c r="BI26" s="3">
        <f t="shared" si="26"/>
        <v>5</v>
      </c>
      <c r="BJ26" s="13"/>
      <c r="BK26" s="13"/>
      <c r="BL26" s="13"/>
      <c r="BM26" s="13"/>
      <c r="BN26" s="3">
        <f t="shared" si="27"/>
        <v>5</v>
      </c>
      <c r="BO26" s="13"/>
      <c r="BP26" s="13"/>
      <c r="BQ26" s="13"/>
      <c r="BR26" s="13"/>
      <c r="BS26" s="3">
        <f t="shared" si="28"/>
        <v>5</v>
      </c>
    </row>
    <row r="27" spans="1:71" s="33" customFormat="1" x14ac:dyDescent="0.25">
      <c r="A27" s="31"/>
      <c r="B27" s="39" t="s">
        <v>20</v>
      </c>
      <c r="C27" s="38">
        <v>4</v>
      </c>
      <c r="D27" s="143">
        <v>9265</v>
      </c>
      <c r="E27" s="73">
        <v>16</v>
      </c>
      <c r="F27" s="3">
        <f>IF(B27="MAL",E27,IF(E27&gt;=11,E27+variables!$B$1,11))</f>
        <v>17</v>
      </c>
      <c r="G27" s="32">
        <f>$BS27/F27</f>
        <v>0.47058823529411764</v>
      </c>
      <c r="H27" s="119">
        <v>8</v>
      </c>
      <c r="I27" s="119">
        <f t="shared" si="17"/>
        <v>8</v>
      </c>
      <c r="J27" s="133"/>
      <c r="K27" s="74">
        <v>2019</v>
      </c>
      <c r="L27" s="88">
        <v>2018</v>
      </c>
      <c r="M27" s="38"/>
      <c r="N27" s="38"/>
      <c r="O27" s="38"/>
      <c r="P27" s="119">
        <f>+H27+SUM(M27:O27)</f>
        <v>8</v>
      </c>
      <c r="Q27" s="13"/>
      <c r="R27" s="13"/>
      <c r="S27" s="13"/>
      <c r="T27" s="13"/>
      <c r="U27" s="3">
        <f t="shared" si="18"/>
        <v>8</v>
      </c>
      <c r="V27" s="13"/>
      <c r="W27" s="13"/>
      <c r="X27" s="13"/>
      <c r="Y27" s="13"/>
      <c r="Z27" s="3">
        <f t="shared" si="19"/>
        <v>8</v>
      </c>
      <c r="AA27" s="13"/>
      <c r="AB27" s="13"/>
      <c r="AC27" s="13"/>
      <c r="AD27" s="13"/>
      <c r="AE27" s="3">
        <f t="shared" si="20"/>
        <v>8</v>
      </c>
      <c r="AF27" s="13"/>
      <c r="AG27" s="13"/>
      <c r="AH27" s="13"/>
      <c r="AI27" s="13"/>
      <c r="AJ27" s="3">
        <f t="shared" si="21"/>
        <v>8</v>
      </c>
      <c r="AK27" s="13"/>
      <c r="AL27" s="13"/>
      <c r="AM27" s="13"/>
      <c r="AN27" s="13"/>
      <c r="AO27" s="3">
        <f t="shared" si="22"/>
        <v>8</v>
      </c>
      <c r="AP27" s="13"/>
      <c r="AQ27" s="13"/>
      <c r="AR27" s="13"/>
      <c r="AS27" s="13"/>
      <c r="AT27" s="3">
        <f t="shared" si="23"/>
        <v>8</v>
      </c>
      <c r="AU27" s="13"/>
      <c r="AV27" s="13"/>
      <c r="AW27" s="13"/>
      <c r="AX27" s="13"/>
      <c r="AY27" s="3">
        <f t="shared" si="24"/>
        <v>8</v>
      </c>
      <c r="AZ27" s="13"/>
      <c r="BA27" s="13"/>
      <c r="BB27" s="13"/>
      <c r="BC27" s="13"/>
      <c r="BD27" s="3">
        <f t="shared" si="25"/>
        <v>8</v>
      </c>
      <c r="BE27" s="13"/>
      <c r="BF27" s="13"/>
      <c r="BG27" s="13"/>
      <c r="BH27" s="13"/>
      <c r="BI27" s="3">
        <f t="shared" si="26"/>
        <v>8</v>
      </c>
      <c r="BJ27" s="13"/>
      <c r="BK27" s="13"/>
      <c r="BL27" s="13"/>
      <c r="BM27" s="13"/>
      <c r="BN27" s="3">
        <f t="shared" si="27"/>
        <v>8</v>
      </c>
      <c r="BO27" s="13"/>
      <c r="BP27" s="13"/>
      <c r="BQ27" s="13"/>
      <c r="BR27" s="13"/>
      <c r="BS27" s="3">
        <f t="shared" si="28"/>
        <v>8</v>
      </c>
    </row>
    <row r="28" spans="1:71" s="33" customFormat="1" x14ac:dyDescent="0.25">
      <c r="A28" s="31"/>
      <c r="B28" s="13" t="s">
        <v>338</v>
      </c>
      <c r="C28" s="38">
        <v>16</v>
      </c>
      <c r="D28" s="38">
        <v>5263</v>
      </c>
      <c r="E28" s="73">
        <v>24</v>
      </c>
      <c r="F28" s="3">
        <f>IF(B28="MAL",E28,IF(E28&gt;=11,E28+variables!$B$1,11))</f>
        <v>25</v>
      </c>
      <c r="G28" s="32">
        <f>$BS28/F28</f>
        <v>0.48</v>
      </c>
      <c r="H28" s="119">
        <v>12</v>
      </c>
      <c r="I28" s="119">
        <f t="shared" si="17"/>
        <v>12</v>
      </c>
      <c r="J28" s="133"/>
      <c r="K28" s="74">
        <v>2019</v>
      </c>
      <c r="L28" s="88">
        <v>2018</v>
      </c>
      <c r="M28" s="38"/>
      <c r="N28" s="38"/>
      <c r="O28" s="38"/>
      <c r="P28" s="119">
        <f>+H28+SUM(M28:O28)</f>
        <v>12</v>
      </c>
      <c r="Q28" s="13"/>
      <c r="R28" s="13"/>
      <c r="S28" s="13"/>
      <c r="T28" s="13"/>
      <c r="U28" s="3">
        <f t="shared" si="18"/>
        <v>12</v>
      </c>
      <c r="V28" s="13"/>
      <c r="W28" s="13"/>
      <c r="X28" s="13"/>
      <c r="Y28" s="13"/>
      <c r="Z28" s="3">
        <f t="shared" si="19"/>
        <v>12</v>
      </c>
      <c r="AA28" s="13"/>
      <c r="AB28" s="13"/>
      <c r="AC28" s="13"/>
      <c r="AD28" s="13"/>
      <c r="AE28" s="3">
        <f t="shared" si="20"/>
        <v>12</v>
      </c>
      <c r="AF28" s="13"/>
      <c r="AG28" s="13"/>
      <c r="AH28" s="13"/>
      <c r="AI28" s="13"/>
      <c r="AJ28" s="3">
        <f t="shared" si="21"/>
        <v>12</v>
      </c>
      <c r="AK28" s="13"/>
      <c r="AL28" s="13"/>
      <c r="AM28" s="13"/>
      <c r="AN28" s="13"/>
      <c r="AO28" s="3">
        <f t="shared" si="22"/>
        <v>12</v>
      </c>
      <c r="AP28" s="13"/>
      <c r="AQ28" s="13"/>
      <c r="AR28" s="13"/>
      <c r="AS28" s="13"/>
      <c r="AT28" s="3">
        <f t="shared" si="23"/>
        <v>12</v>
      </c>
      <c r="AU28" s="13"/>
      <c r="AV28" s="13"/>
      <c r="AW28" s="13"/>
      <c r="AX28" s="13"/>
      <c r="AY28" s="3">
        <f t="shared" si="24"/>
        <v>12</v>
      </c>
      <c r="AZ28" s="13"/>
      <c r="BA28" s="13"/>
      <c r="BB28" s="13"/>
      <c r="BC28" s="13"/>
      <c r="BD28" s="3">
        <f t="shared" si="25"/>
        <v>12</v>
      </c>
      <c r="BE28" s="13"/>
      <c r="BF28" s="13"/>
      <c r="BG28" s="13"/>
      <c r="BH28" s="13"/>
      <c r="BI28" s="3">
        <f t="shared" si="26"/>
        <v>12</v>
      </c>
      <c r="BJ28" s="13"/>
      <c r="BK28" s="13"/>
      <c r="BL28" s="13"/>
      <c r="BM28" s="13"/>
      <c r="BN28" s="3">
        <f t="shared" si="27"/>
        <v>12</v>
      </c>
      <c r="BO28" s="13"/>
      <c r="BP28" s="13"/>
      <c r="BQ28" s="13"/>
      <c r="BR28" s="13"/>
      <c r="BS28" s="3">
        <f t="shared" si="28"/>
        <v>12</v>
      </c>
    </row>
    <row r="29" spans="1:71" s="33" customFormat="1" x14ac:dyDescent="0.25">
      <c r="A29" s="31"/>
      <c r="B29" s="144" t="s">
        <v>337</v>
      </c>
      <c r="C29" s="38">
        <v>17</v>
      </c>
      <c r="D29" s="38">
        <v>4876</v>
      </c>
      <c r="E29" s="73">
        <v>19</v>
      </c>
      <c r="F29" s="3">
        <f>IF(B29="MAL",E29,IF(E29&gt;=11,E29+variables!$B$1,11))</f>
        <v>20</v>
      </c>
      <c r="G29" s="32">
        <f>$BS29/F29</f>
        <v>0.45</v>
      </c>
      <c r="H29" s="119">
        <v>9</v>
      </c>
      <c r="I29" s="119">
        <f t="shared" si="17"/>
        <v>9</v>
      </c>
      <c r="J29" s="133"/>
      <c r="K29" s="74">
        <v>2019</v>
      </c>
      <c r="L29" s="88">
        <v>2019</v>
      </c>
      <c r="M29" s="13"/>
      <c r="N29" s="13"/>
      <c r="O29" s="13"/>
      <c r="P29" s="119">
        <f>+H29+SUM(M29:O29)</f>
        <v>9</v>
      </c>
      <c r="Q29" s="13"/>
      <c r="R29" s="13"/>
      <c r="S29" s="13"/>
      <c r="T29" s="13"/>
      <c r="U29" s="3">
        <f t="shared" si="18"/>
        <v>9</v>
      </c>
      <c r="V29" s="13"/>
      <c r="W29" s="13"/>
      <c r="X29" s="13"/>
      <c r="Y29" s="13"/>
      <c r="Z29" s="3">
        <f t="shared" si="19"/>
        <v>9</v>
      </c>
      <c r="AA29" s="13"/>
      <c r="AB29" s="13"/>
      <c r="AC29" s="13"/>
      <c r="AD29" s="13"/>
      <c r="AE29" s="3">
        <f t="shared" si="20"/>
        <v>9</v>
      </c>
      <c r="AF29" s="13"/>
      <c r="AG29" s="13"/>
      <c r="AH29" s="13"/>
      <c r="AI29" s="13"/>
      <c r="AJ29" s="3">
        <f t="shared" si="21"/>
        <v>9</v>
      </c>
      <c r="AK29" s="13"/>
      <c r="AL29" s="13"/>
      <c r="AM29" s="13"/>
      <c r="AN29" s="13"/>
      <c r="AO29" s="3">
        <f t="shared" si="22"/>
        <v>9</v>
      </c>
      <c r="AP29" s="13"/>
      <c r="AQ29" s="13"/>
      <c r="AR29" s="13"/>
      <c r="AS29" s="13"/>
      <c r="AT29" s="3">
        <f t="shared" si="23"/>
        <v>9</v>
      </c>
      <c r="AU29" s="13"/>
      <c r="AV29" s="13"/>
      <c r="AW29" s="13"/>
      <c r="AX29" s="13"/>
      <c r="AY29" s="3">
        <f t="shared" si="24"/>
        <v>9</v>
      </c>
      <c r="AZ29" s="13"/>
      <c r="BA29" s="13"/>
      <c r="BB29" s="13"/>
      <c r="BC29" s="13"/>
      <c r="BD29" s="3">
        <f t="shared" si="25"/>
        <v>9</v>
      </c>
      <c r="BE29" s="13"/>
      <c r="BF29" s="13"/>
      <c r="BG29" s="13"/>
      <c r="BH29" s="13"/>
      <c r="BI29" s="3">
        <f t="shared" si="26"/>
        <v>9</v>
      </c>
      <c r="BJ29" s="13"/>
      <c r="BK29" s="13"/>
      <c r="BL29" s="13"/>
      <c r="BM29" s="13"/>
      <c r="BN29" s="3">
        <f t="shared" si="27"/>
        <v>9</v>
      </c>
      <c r="BO29" s="13"/>
      <c r="BP29" s="13"/>
      <c r="BQ29" s="13"/>
      <c r="BR29" s="13"/>
      <c r="BS29" s="3">
        <f t="shared" si="28"/>
        <v>9</v>
      </c>
    </row>
    <row r="30" spans="1:71" s="33" customFormat="1" x14ac:dyDescent="0.25">
      <c r="A30" s="51"/>
      <c r="B30" s="3"/>
      <c r="C30" s="3"/>
      <c r="D30" s="3"/>
      <c r="E30" s="3"/>
      <c r="F30" s="3"/>
      <c r="G30" s="3"/>
      <c r="H30" s="119"/>
      <c r="I30" s="119"/>
      <c r="J30" s="119"/>
      <c r="K30" s="3"/>
      <c r="L30" s="3"/>
      <c r="M30" s="3">
        <f>SUM(M24:M29)</f>
        <v>0</v>
      </c>
      <c r="N30" s="3">
        <f>SUM(N24:N29)</f>
        <v>0</v>
      </c>
      <c r="O30" s="3">
        <f>SUM(O24:O29)</f>
        <v>0</v>
      </c>
      <c r="P30" s="3">
        <f t="shared" ref="P30:BS30" si="29">SUM(P24:P29)</f>
        <v>66</v>
      </c>
      <c r="Q30" s="3">
        <f t="shared" si="29"/>
        <v>0</v>
      </c>
      <c r="R30" s="3">
        <f t="shared" si="29"/>
        <v>0</v>
      </c>
      <c r="S30" s="3">
        <f t="shared" si="29"/>
        <v>0</v>
      </c>
      <c r="T30" s="3">
        <f t="shared" si="29"/>
        <v>1</v>
      </c>
      <c r="U30" s="3">
        <f t="shared" si="29"/>
        <v>67</v>
      </c>
      <c r="V30" s="3">
        <f t="shared" si="29"/>
        <v>0</v>
      </c>
      <c r="W30" s="3">
        <f t="shared" si="29"/>
        <v>0</v>
      </c>
      <c r="X30" s="3">
        <f t="shared" si="29"/>
        <v>0</v>
      </c>
      <c r="Y30" s="3">
        <f t="shared" si="29"/>
        <v>0</v>
      </c>
      <c r="Z30" s="3">
        <f t="shared" si="29"/>
        <v>67</v>
      </c>
      <c r="AA30" s="3">
        <f t="shared" si="29"/>
        <v>0</v>
      </c>
      <c r="AB30" s="3">
        <f t="shared" si="29"/>
        <v>0</v>
      </c>
      <c r="AC30" s="3">
        <f t="shared" si="29"/>
        <v>0</v>
      </c>
      <c r="AD30" s="3">
        <f t="shared" si="29"/>
        <v>0</v>
      </c>
      <c r="AE30" s="3">
        <f t="shared" si="29"/>
        <v>67</v>
      </c>
      <c r="AF30" s="3">
        <f t="shared" si="29"/>
        <v>0</v>
      </c>
      <c r="AG30" s="3">
        <f t="shared" si="29"/>
        <v>0</v>
      </c>
      <c r="AH30" s="3">
        <f t="shared" si="29"/>
        <v>0</v>
      </c>
      <c r="AI30" s="3">
        <f t="shared" si="29"/>
        <v>0</v>
      </c>
      <c r="AJ30" s="3">
        <f t="shared" si="29"/>
        <v>67</v>
      </c>
      <c r="AK30" s="3">
        <f t="shared" si="29"/>
        <v>0</v>
      </c>
      <c r="AL30" s="3">
        <f t="shared" si="29"/>
        <v>0</v>
      </c>
      <c r="AM30" s="3">
        <f t="shared" si="29"/>
        <v>0</v>
      </c>
      <c r="AN30" s="3">
        <f t="shared" si="29"/>
        <v>0</v>
      </c>
      <c r="AO30" s="3">
        <f t="shared" si="29"/>
        <v>67</v>
      </c>
      <c r="AP30" s="3">
        <f t="shared" si="29"/>
        <v>0</v>
      </c>
      <c r="AQ30" s="3">
        <f t="shared" si="29"/>
        <v>0</v>
      </c>
      <c r="AR30" s="3">
        <f t="shared" si="29"/>
        <v>0</v>
      </c>
      <c r="AS30" s="3">
        <f t="shared" si="29"/>
        <v>0</v>
      </c>
      <c r="AT30" s="3">
        <f t="shared" si="29"/>
        <v>67</v>
      </c>
      <c r="AU30" s="3">
        <f t="shared" si="29"/>
        <v>0</v>
      </c>
      <c r="AV30" s="3">
        <f t="shared" si="29"/>
        <v>0</v>
      </c>
      <c r="AW30" s="3">
        <f t="shared" si="29"/>
        <v>0</v>
      </c>
      <c r="AX30" s="3">
        <f t="shared" si="29"/>
        <v>0</v>
      </c>
      <c r="AY30" s="3">
        <f t="shared" si="29"/>
        <v>67</v>
      </c>
      <c r="AZ30" s="3">
        <f t="shared" si="29"/>
        <v>0</v>
      </c>
      <c r="BA30" s="3">
        <f t="shared" si="29"/>
        <v>0</v>
      </c>
      <c r="BB30" s="3">
        <f t="shared" si="29"/>
        <v>0</v>
      </c>
      <c r="BC30" s="3">
        <f t="shared" si="29"/>
        <v>0</v>
      </c>
      <c r="BD30" s="3">
        <f t="shared" si="29"/>
        <v>67</v>
      </c>
      <c r="BE30" s="3">
        <f t="shared" si="29"/>
        <v>0</v>
      </c>
      <c r="BF30" s="3">
        <f t="shared" si="29"/>
        <v>0</v>
      </c>
      <c r="BG30" s="3">
        <f t="shared" si="29"/>
        <v>0</v>
      </c>
      <c r="BH30" s="3">
        <f t="shared" si="29"/>
        <v>0</v>
      </c>
      <c r="BI30" s="3">
        <f t="shared" si="29"/>
        <v>67</v>
      </c>
      <c r="BJ30" s="3">
        <f t="shared" si="29"/>
        <v>0</v>
      </c>
      <c r="BK30" s="3">
        <f t="shared" si="29"/>
        <v>0</v>
      </c>
      <c r="BL30" s="3">
        <f t="shared" si="29"/>
        <v>0</v>
      </c>
      <c r="BM30" s="3">
        <f t="shared" si="29"/>
        <v>0</v>
      </c>
      <c r="BN30" s="3">
        <f t="shared" si="29"/>
        <v>67</v>
      </c>
      <c r="BO30" s="3">
        <f t="shared" si="29"/>
        <v>0</v>
      </c>
      <c r="BP30" s="3">
        <f t="shared" si="29"/>
        <v>0</v>
      </c>
      <c r="BQ30" s="3">
        <f t="shared" si="29"/>
        <v>0</v>
      </c>
      <c r="BR30" s="3">
        <f t="shared" si="29"/>
        <v>0</v>
      </c>
      <c r="BS30" s="3">
        <f t="shared" si="29"/>
        <v>67</v>
      </c>
    </row>
    <row r="31" spans="1:71" s="33" customFormat="1" x14ac:dyDescent="0.25">
      <c r="A31" s="3"/>
      <c r="B31" s="3" t="s">
        <v>264</v>
      </c>
      <c r="C31" s="3">
        <f>COUNT(C25:C29)</f>
        <v>5</v>
      </c>
      <c r="D31" s="3"/>
      <c r="E31" s="3">
        <f>SUM(E24:E29)</f>
        <v>123</v>
      </c>
      <c r="F31" s="3">
        <f>SUM(F24:F29)</f>
        <v>128</v>
      </c>
      <c r="G31" s="32">
        <f>$BS30/F31</f>
        <v>0.5234375</v>
      </c>
      <c r="H31" s="119">
        <f>SUM(H24:H29)</f>
        <v>66</v>
      </c>
      <c r="I31" s="119">
        <f>SUM(I24:I29)</f>
        <v>67</v>
      </c>
      <c r="J31" s="119">
        <f>SUM(J24:J29)</f>
        <v>1</v>
      </c>
      <c r="K31" s="3"/>
      <c r="L31" s="3"/>
      <c r="M31" s="3"/>
      <c r="N31" s="3"/>
      <c r="O31" s="3"/>
      <c r="P31" s="32">
        <f>P30/F31</f>
        <v>0.515625</v>
      </c>
      <c r="Q31" s="3"/>
      <c r="R31" s="3">
        <f>M30+R30</f>
        <v>0</v>
      </c>
      <c r="S31" s="3">
        <f>N30+S30</f>
        <v>0</v>
      </c>
      <c r="T31" s="3">
        <f>O30+T30</f>
        <v>1</v>
      </c>
      <c r="U31" s="32">
        <f>U30/F31</f>
        <v>0.5234375</v>
      </c>
      <c r="V31" s="3"/>
      <c r="W31" s="3">
        <f>R31+W30</f>
        <v>0</v>
      </c>
      <c r="X31" s="3">
        <f>S31+X30</f>
        <v>0</v>
      </c>
      <c r="Y31" s="3">
        <f>T31+Y30</f>
        <v>1</v>
      </c>
      <c r="Z31" s="32">
        <f>Z30/F31</f>
        <v>0.5234375</v>
      </c>
      <c r="AA31" s="3"/>
      <c r="AB31" s="3">
        <f>W31+AB30</f>
        <v>0</v>
      </c>
      <c r="AC31" s="3">
        <f>X31+AC30</f>
        <v>0</v>
      </c>
      <c r="AD31" s="3">
        <f>Y31+AD30</f>
        <v>1</v>
      </c>
      <c r="AE31" s="32">
        <f>AE30/F31</f>
        <v>0.5234375</v>
      </c>
      <c r="AF31" s="3"/>
      <c r="AG31" s="3">
        <f>AB31+AG30</f>
        <v>0</v>
      </c>
      <c r="AH31" s="3">
        <f>AC31+AH30</f>
        <v>0</v>
      </c>
      <c r="AI31" s="3">
        <f>AD31+AI30</f>
        <v>1</v>
      </c>
      <c r="AJ31" s="32">
        <f>AJ30/F31</f>
        <v>0.5234375</v>
      </c>
      <c r="AK31" s="3"/>
      <c r="AL31" s="3">
        <f>AG31+AL30</f>
        <v>0</v>
      </c>
      <c r="AM31" s="3">
        <f>AH31+AM30</f>
        <v>0</v>
      </c>
      <c r="AN31" s="3">
        <f>AI31+AN30</f>
        <v>1</v>
      </c>
      <c r="AO31" s="32">
        <f>AO30/F31</f>
        <v>0.5234375</v>
      </c>
      <c r="AP31" s="3"/>
      <c r="AQ31" s="3">
        <f>AL31+AQ30</f>
        <v>0</v>
      </c>
      <c r="AR31" s="3">
        <f>AM31+AR30</f>
        <v>0</v>
      </c>
      <c r="AS31" s="3">
        <f>AN31+AS30</f>
        <v>1</v>
      </c>
      <c r="AT31" s="32">
        <f>AT30/F31</f>
        <v>0.5234375</v>
      </c>
      <c r="AU31" s="3"/>
      <c r="AV31" s="3">
        <f>AQ31+AV30</f>
        <v>0</v>
      </c>
      <c r="AW31" s="3">
        <f>AR31+AW30</f>
        <v>0</v>
      </c>
      <c r="AX31" s="3">
        <f>AS31+AX30</f>
        <v>1</v>
      </c>
      <c r="AY31" s="32">
        <f>AY30/F31</f>
        <v>0.5234375</v>
      </c>
      <c r="AZ31" s="3"/>
      <c r="BA31" s="3">
        <f>AV31+BA30</f>
        <v>0</v>
      </c>
      <c r="BB31" s="3">
        <f>AW31+BB30</f>
        <v>0</v>
      </c>
      <c r="BC31" s="3">
        <f>AX31+BC30</f>
        <v>1</v>
      </c>
      <c r="BD31" s="32">
        <f>BD30/F31</f>
        <v>0.5234375</v>
      </c>
      <c r="BE31" s="3"/>
      <c r="BF31" s="3">
        <f>BA31+BF30</f>
        <v>0</v>
      </c>
      <c r="BG31" s="3">
        <f>BB31+BG30</f>
        <v>0</v>
      </c>
      <c r="BH31" s="3">
        <f>BC31+BH30</f>
        <v>1</v>
      </c>
      <c r="BI31" s="32">
        <f>BI30/F31</f>
        <v>0.5234375</v>
      </c>
      <c r="BJ31" s="3"/>
      <c r="BK31" s="3">
        <f>BF31+BK30</f>
        <v>0</v>
      </c>
      <c r="BL31" s="3">
        <f>BG31+BL30</f>
        <v>0</v>
      </c>
      <c r="BM31" s="3">
        <f>BH31+BM30</f>
        <v>1</v>
      </c>
      <c r="BN31" s="32">
        <f>BN30/F31</f>
        <v>0.5234375</v>
      </c>
      <c r="BO31" s="3"/>
      <c r="BP31" s="3">
        <f>BK31+BP30</f>
        <v>0</v>
      </c>
      <c r="BQ31" s="3">
        <f>BL31+BQ30</f>
        <v>0</v>
      </c>
      <c r="BR31" s="3">
        <f>BM31+BR30</f>
        <v>1</v>
      </c>
      <c r="BS31" s="32">
        <f>BS30/F31</f>
        <v>0.5234375</v>
      </c>
    </row>
    <row r="32" spans="1:71" s="33" customFormat="1" x14ac:dyDescent="0.25">
      <c r="H32" s="130"/>
      <c r="I32" s="130"/>
      <c r="J32" s="130"/>
    </row>
    <row r="33" spans="1:71" s="33" customFormat="1" x14ac:dyDescent="0.25">
      <c r="A33" s="31" t="s">
        <v>182</v>
      </c>
      <c r="B33" s="3" t="s">
        <v>309</v>
      </c>
      <c r="C33" s="3"/>
      <c r="D33" s="3"/>
      <c r="E33" s="73">
        <v>14</v>
      </c>
      <c r="F33" s="3">
        <f>IF(B33="MAL",E33,IF(E33&gt;=11,E33+variables!$B$1,11))</f>
        <v>14</v>
      </c>
      <c r="G33" s="32">
        <f>BS33/F33</f>
        <v>2.3571428571428572</v>
      </c>
      <c r="H33" s="119">
        <v>12</v>
      </c>
      <c r="I33" s="119">
        <f>+H33+J33</f>
        <v>12</v>
      </c>
      <c r="J33" s="133"/>
      <c r="K33" s="88" t="s">
        <v>443</v>
      </c>
      <c r="L33" s="13">
        <v>2019</v>
      </c>
      <c r="M33" s="13"/>
      <c r="N33" s="13"/>
      <c r="O33" s="13"/>
      <c r="P33" s="119">
        <f>+I33</f>
        <v>12</v>
      </c>
      <c r="Q33" s="13"/>
      <c r="R33" s="13"/>
      <c r="S33" s="13"/>
      <c r="T33" s="13"/>
      <c r="U33" s="3">
        <f t="shared" ref="U33:U43" si="30">SUM(P33:T33)</f>
        <v>12</v>
      </c>
      <c r="V33" s="13"/>
      <c r="W33" s="13"/>
      <c r="X33" s="13"/>
      <c r="Y33" s="13"/>
      <c r="Z33" s="3">
        <f t="shared" ref="Z33:Z43" si="31">SUM(U33:Y33)</f>
        <v>12</v>
      </c>
      <c r="AA33" s="13"/>
      <c r="AB33" s="13"/>
      <c r="AC33" s="13"/>
      <c r="AD33" s="13"/>
      <c r="AE33" s="3">
        <f t="shared" ref="AE33:AE43" si="32">SUM(Z33:AD33)</f>
        <v>12</v>
      </c>
      <c r="AF33" s="13"/>
      <c r="AG33" s="13"/>
      <c r="AH33" s="13">
        <v>21</v>
      </c>
      <c r="AI33" s="13"/>
      <c r="AJ33" s="3">
        <f t="shared" ref="AJ33:AJ43" si="33">SUM(AE33:AI33)</f>
        <v>33</v>
      </c>
      <c r="AK33" s="13"/>
      <c r="AL33" s="13"/>
      <c r="AM33" s="13"/>
      <c r="AN33" s="13"/>
      <c r="AO33" s="3">
        <f t="shared" ref="AO33:AO43" si="34">SUM(AJ33:AN33)</f>
        <v>33</v>
      </c>
      <c r="AP33" s="13"/>
      <c r="AQ33" s="13"/>
      <c r="AR33" s="13"/>
      <c r="AS33" s="13"/>
      <c r="AT33" s="3">
        <f t="shared" ref="AT33:AT43" si="35">SUM(AO33:AS33)</f>
        <v>33</v>
      </c>
      <c r="AU33" s="13"/>
      <c r="AV33" s="13"/>
      <c r="AW33" s="13"/>
      <c r="AX33" s="13"/>
      <c r="AY33" s="3">
        <f t="shared" ref="AY33:AY43" si="36">SUM(AT33:AX33)</f>
        <v>33</v>
      </c>
      <c r="AZ33" s="13"/>
      <c r="BA33" s="13"/>
      <c r="BB33" s="13"/>
      <c r="BC33" s="13"/>
      <c r="BD33" s="3">
        <f t="shared" ref="BD33:BD43" si="37">SUM(AY33:BC33)</f>
        <v>33</v>
      </c>
      <c r="BE33" s="13"/>
      <c r="BF33" s="13"/>
      <c r="BG33" s="13"/>
      <c r="BH33" s="13"/>
      <c r="BI33" s="3">
        <f t="shared" ref="BI33:BI43" si="38">SUM(BD33:BH33)</f>
        <v>33</v>
      </c>
      <c r="BJ33" s="13"/>
      <c r="BK33" s="13"/>
      <c r="BL33" s="13"/>
      <c r="BM33" s="13"/>
      <c r="BN33" s="3">
        <f t="shared" ref="BN33:BN43" si="39">SUM(BI33:BM33)</f>
        <v>33</v>
      </c>
      <c r="BO33" s="13"/>
      <c r="BP33" s="13"/>
      <c r="BQ33" s="13"/>
      <c r="BR33" s="13"/>
      <c r="BS33" s="3">
        <f t="shared" ref="BS33:BS43" si="40">SUM(BN33:BR33)</f>
        <v>33</v>
      </c>
    </row>
    <row r="34" spans="1:71" s="163" customFormat="1" x14ac:dyDescent="0.25">
      <c r="A34" s="193"/>
      <c r="B34" s="216" t="s">
        <v>0</v>
      </c>
      <c r="C34" s="214">
        <v>1</v>
      </c>
      <c r="D34" s="214">
        <v>4248</v>
      </c>
      <c r="E34" s="217">
        <v>47</v>
      </c>
      <c r="F34" s="159">
        <f>IF(B34="MAL",E34,IF(E34&gt;=11,E34+variables!$B$1,11))</f>
        <v>48</v>
      </c>
      <c r="G34" s="160">
        <f t="shared" ref="G34:G43" si="41">$BS34/F34</f>
        <v>0.52083333333333337</v>
      </c>
      <c r="H34" s="161">
        <v>22</v>
      </c>
      <c r="I34" s="161">
        <f t="shared" ref="I34:I43" si="42">+H34+J34</f>
        <v>24</v>
      </c>
      <c r="J34" s="169">
        <v>2</v>
      </c>
      <c r="K34" s="194">
        <v>2019</v>
      </c>
      <c r="L34" s="162">
        <v>2019</v>
      </c>
      <c r="M34" s="162"/>
      <c r="N34" s="162"/>
      <c r="O34" s="162"/>
      <c r="P34" s="161">
        <f>+H34+SUM(M34:O34)</f>
        <v>22</v>
      </c>
      <c r="Q34" s="162"/>
      <c r="R34" s="162"/>
      <c r="S34" s="162"/>
      <c r="T34" s="162"/>
      <c r="U34" s="159">
        <f t="shared" si="30"/>
        <v>22</v>
      </c>
      <c r="V34" s="162">
        <v>1</v>
      </c>
      <c r="W34" s="162"/>
      <c r="X34" s="162">
        <v>2</v>
      </c>
      <c r="Y34" s="162"/>
      <c r="Z34" s="159">
        <f t="shared" si="31"/>
        <v>25</v>
      </c>
      <c r="AA34" s="162"/>
      <c r="AB34" s="162"/>
      <c r="AC34" s="162"/>
      <c r="AD34" s="162"/>
      <c r="AE34" s="159">
        <f t="shared" si="32"/>
        <v>25</v>
      </c>
      <c r="AF34" s="162"/>
      <c r="AG34" s="162"/>
      <c r="AH34" s="162"/>
      <c r="AI34" s="162"/>
      <c r="AJ34" s="159">
        <f t="shared" si="33"/>
        <v>25</v>
      </c>
      <c r="AK34" s="162"/>
      <c r="AL34" s="162"/>
      <c r="AM34" s="162"/>
      <c r="AN34" s="162"/>
      <c r="AO34" s="159">
        <f t="shared" si="34"/>
        <v>25</v>
      </c>
      <c r="AP34" s="162"/>
      <c r="AQ34" s="162"/>
      <c r="AR34" s="162"/>
      <c r="AS34" s="162"/>
      <c r="AT34" s="159">
        <f t="shared" si="35"/>
        <v>25</v>
      </c>
      <c r="AU34" s="162"/>
      <c r="AV34" s="162"/>
      <c r="AW34" s="162"/>
      <c r="AX34" s="162"/>
      <c r="AY34" s="159">
        <f t="shared" si="36"/>
        <v>25</v>
      </c>
      <c r="AZ34" s="162"/>
      <c r="BA34" s="162"/>
      <c r="BB34" s="162"/>
      <c r="BC34" s="162"/>
      <c r="BD34" s="159">
        <f t="shared" si="37"/>
        <v>25</v>
      </c>
      <c r="BE34" s="162"/>
      <c r="BF34" s="162"/>
      <c r="BG34" s="162"/>
      <c r="BH34" s="162"/>
      <c r="BI34" s="159">
        <f t="shared" si="38"/>
        <v>25</v>
      </c>
      <c r="BJ34" s="162"/>
      <c r="BK34" s="162"/>
      <c r="BL34" s="162"/>
      <c r="BM34" s="162"/>
      <c r="BN34" s="159">
        <f t="shared" si="39"/>
        <v>25</v>
      </c>
      <c r="BO34" s="162"/>
      <c r="BP34" s="162"/>
      <c r="BQ34" s="162"/>
      <c r="BR34" s="162"/>
      <c r="BS34" s="159">
        <f t="shared" si="40"/>
        <v>25</v>
      </c>
    </row>
    <row r="35" spans="1:71" s="33" customFormat="1" x14ac:dyDescent="0.25">
      <c r="A35" s="31"/>
      <c r="B35" s="40" t="s">
        <v>266</v>
      </c>
      <c r="C35" s="38">
        <v>4</v>
      </c>
      <c r="D35" s="38">
        <v>3965</v>
      </c>
      <c r="E35" s="73">
        <v>29</v>
      </c>
      <c r="F35" s="3">
        <f>IF(B35="MAL",E35,IF(E35&gt;=11,E35+variables!$B$1,11))</f>
        <v>30</v>
      </c>
      <c r="G35" s="32">
        <f t="shared" si="41"/>
        <v>0.46666666666666667</v>
      </c>
      <c r="H35" s="119">
        <v>14</v>
      </c>
      <c r="I35" s="119">
        <f t="shared" si="42"/>
        <v>14</v>
      </c>
      <c r="J35" s="133"/>
      <c r="K35" s="88">
        <v>2019</v>
      </c>
      <c r="L35" s="88">
        <v>2019</v>
      </c>
      <c r="M35" s="38"/>
      <c r="N35" s="38"/>
      <c r="O35" s="38"/>
      <c r="P35" s="119">
        <f t="shared" ref="P35:P43" si="43">+H35+SUM(M35:O35)</f>
        <v>14</v>
      </c>
      <c r="Q35" s="13"/>
      <c r="R35" s="13"/>
      <c r="S35" s="13"/>
      <c r="T35" s="13"/>
      <c r="U35" s="3">
        <f t="shared" si="30"/>
        <v>14</v>
      </c>
      <c r="V35" s="13"/>
      <c r="W35" s="13"/>
      <c r="X35" s="13"/>
      <c r="Y35" s="13"/>
      <c r="Z35" s="3">
        <f t="shared" si="31"/>
        <v>14</v>
      </c>
      <c r="AA35" s="13"/>
      <c r="AB35" s="13"/>
      <c r="AC35" s="13"/>
      <c r="AD35" s="13"/>
      <c r="AE35" s="3">
        <f t="shared" si="32"/>
        <v>14</v>
      </c>
      <c r="AF35" s="13"/>
      <c r="AG35" s="13"/>
      <c r="AH35" s="13"/>
      <c r="AI35" s="13"/>
      <c r="AJ35" s="3">
        <f t="shared" si="33"/>
        <v>14</v>
      </c>
      <c r="AK35" s="13"/>
      <c r="AL35" s="13"/>
      <c r="AM35" s="13"/>
      <c r="AN35" s="13"/>
      <c r="AO35" s="3">
        <f t="shared" si="34"/>
        <v>14</v>
      </c>
      <c r="AP35" s="13"/>
      <c r="AQ35" s="13"/>
      <c r="AR35" s="13"/>
      <c r="AS35" s="13"/>
      <c r="AT35" s="3">
        <f t="shared" si="35"/>
        <v>14</v>
      </c>
      <c r="AU35" s="13"/>
      <c r="AV35" s="13"/>
      <c r="AW35" s="13"/>
      <c r="AX35" s="13"/>
      <c r="AY35" s="3">
        <f t="shared" si="36"/>
        <v>14</v>
      </c>
      <c r="AZ35" s="13"/>
      <c r="BA35" s="13"/>
      <c r="BB35" s="13"/>
      <c r="BC35" s="13"/>
      <c r="BD35" s="3">
        <f t="shared" si="37"/>
        <v>14</v>
      </c>
      <c r="BE35" s="13"/>
      <c r="BF35" s="13"/>
      <c r="BG35" s="13"/>
      <c r="BH35" s="13"/>
      <c r="BI35" s="3">
        <f t="shared" si="38"/>
        <v>14</v>
      </c>
      <c r="BJ35" s="13"/>
      <c r="BK35" s="13"/>
      <c r="BL35" s="13"/>
      <c r="BM35" s="13"/>
      <c r="BN35" s="3">
        <f t="shared" si="39"/>
        <v>14</v>
      </c>
      <c r="BO35" s="13"/>
      <c r="BP35" s="13"/>
      <c r="BQ35" s="13"/>
      <c r="BR35" s="13"/>
      <c r="BS35" s="3">
        <f t="shared" si="40"/>
        <v>14</v>
      </c>
    </row>
    <row r="36" spans="1:71" s="33" customFormat="1" x14ac:dyDescent="0.25">
      <c r="A36" s="31"/>
      <c r="B36" s="39" t="s">
        <v>267</v>
      </c>
      <c r="C36" s="38">
        <v>6</v>
      </c>
      <c r="D36" s="38">
        <v>661</v>
      </c>
      <c r="E36" s="73">
        <v>21</v>
      </c>
      <c r="F36" s="3">
        <f>IF(B36="MAL",E36,IF(E36&gt;=11,E36+variables!$B$1,11))</f>
        <v>22</v>
      </c>
      <c r="G36" s="32">
        <f t="shared" si="41"/>
        <v>0.59090909090909094</v>
      </c>
      <c r="H36" s="119">
        <v>13</v>
      </c>
      <c r="I36" s="119">
        <f t="shared" si="42"/>
        <v>13</v>
      </c>
      <c r="J36" s="133"/>
      <c r="K36" s="88">
        <v>2019</v>
      </c>
      <c r="L36" s="13">
        <v>2019</v>
      </c>
      <c r="M36" s="38"/>
      <c r="N36" s="38"/>
      <c r="O36" s="38"/>
      <c r="P36" s="119">
        <f t="shared" si="43"/>
        <v>13</v>
      </c>
      <c r="Q36" s="13"/>
      <c r="R36" s="13"/>
      <c r="S36" s="13"/>
      <c r="T36" s="13"/>
      <c r="U36" s="3">
        <f t="shared" si="30"/>
        <v>13</v>
      </c>
      <c r="V36" s="13"/>
      <c r="W36" s="13"/>
      <c r="X36" s="13"/>
      <c r="Y36" s="13"/>
      <c r="Z36" s="3">
        <f t="shared" si="31"/>
        <v>13</v>
      </c>
      <c r="AA36" s="13"/>
      <c r="AB36" s="13"/>
      <c r="AC36" s="13"/>
      <c r="AD36" s="13"/>
      <c r="AE36" s="3">
        <f t="shared" si="32"/>
        <v>13</v>
      </c>
      <c r="AF36" s="13"/>
      <c r="AG36" s="13"/>
      <c r="AH36" s="13"/>
      <c r="AI36" s="13"/>
      <c r="AJ36" s="3">
        <f t="shared" si="33"/>
        <v>13</v>
      </c>
      <c r="AK36" s="13"/>
      <c r="AL36" s="13"/>
      <c r="AM36" s="13"/>
      <c r="AN36" s="13"/>
      <c r="AO36" s="3">
        <f t="shared" si="34"/>
        <v>13</v>
      </c>
      <c r="AP36" s="13"/>
      <c r="AQ36" s="13"/>
      <c r="AR36" s="13"/>
      <c r="AS36" s="13"/>
      <c r="AT36" s="3">
        <f t="shared" si="35"/>
        <v>13</v>
      </c>
      <c r="AU36" s="13"/>
      <c r="AV36" s="13"/>
      <c r="AW36" s="13"/>
      <c r="AX36" s="13"/>
      <c r="AY36" s="3">
        <f t="shared" si="36"/>
        <v>13</v>
      </c>
      <c r="AZ36" s="13"/>
      <c r="BA36" s="13"/>
      <c r="BB36" s="13"/>
      <c r="BC36" s="13"/>
      <c r="BD36" s="3">
        <f t="shared" si="37"/>
        <v>13</v>
      </c>
      <c r="BE36" s="13"/>
      <c r="BF36" s="13"/>
      <c r="BG36" s="13"/>
      <c r="BH36" s="13"/>
      <c r="BI36" s="3">
        <f t="shared" si="38"/>
        <v>13</v>
      </c>
      <c r="BJ36" s="13"/>
      <c r="BK36" s="13"/>
      <c r="BL36" s="13"/>
      <c r="BM36" s="13"/>
      <c r="BN36" s="3">
        <f t="shared" si="39"/>
        <v>13</v>
      </c>
      <c r="BO36" s="13"/>
      <c r="BP36" s="13"/>
      <c r="BQ36" s="13"/>
      <c r="BR36" s="13"/>
      <c r="BS36" s="3">
        <f t="shared" si="40"/>
        <v>13</v>
      </c>
    </row>
    <row r="37" spans="1:71" s="33" customFormat="1" x14ac:dyDescent="0.25">
      <c r="A37" s="31"/>
      <c r="B37" s="13" t="s">
        <v>193</v>
      </c>
      <c r="C37" s="38">
        <v>8</v>
      </c>
      <c r="D37" s="38">
        <v>1643</v>
      </c>
      <c r="E37" s="73">
        <v>35</v>
      </c>
      <c r="F37" s="3">
        <f>IF(B37="MAL",E37,IF(E37&gt;=11,E37+variables!$B$1,11))</f>
        <v>36</v>
      </c>
      <c r="G37" s="32">
        <f t="shared" si="41"/>
        <v>0.75</v>
      </c>
      <c r="H37" s="119">
        <v>16</v>
      </c>
      <c r="I37" s="119">
        <f t="shared" si="42"/>
        <v>16</v>
      </c>
      <c r="J37" s="133"/>
      <c r="K37" s="88">
        <v>2019</v>
      </c>
      <c r="L37" s="13">
        <v>2019</v>
      </c>
      <c r="M37" s="38"/>
      <c r="N37" s="38"/>
      <c r="O37" s="38"/>
      <c r="P37" s="119">
        <f t="shared" si="43"/>
        <v>16</v>
      </c>
      <c r="Q37" s="13"/>
      <c r="R37" s="13">
        <v>2</v>
      </c>
      <c r="S37" s="13">
        <v>2</v>
      </c>
      <c r="T37" s="13"/>
      <c r="U37" s="3">
        <f>SUM(P37:T37)</f>
        <v>20</v>
      </c>
      <c r="V37" s="13"/>
      <c r="W37" s="13"/>
      <c r="X37" s="13">
        <v>1</v>
      </c>
      <c r="Y37" s="13"/>
      <c r="Z37" s="3">
        <f>SUM(U37:Y37)</f>
        <v>21</v>
      </c>
      <c r="AA37" s="13"/>
      <c r="AB37" s="13"/>
      <c r="AC37" s="13"/>
      <c r="AD37" s="13"/>
      <c r="AE37" s="3">
        <f>SUM(Z37:AD37)</f>
        <v>21</v>
      </c>
      <c r="AF37" s="13"/>
      <c r="AG37" s="13"/>
      <c r="AH37" s="13">
        <v>1</v>
      </c>
      <c r="AI37" s="13"/>
      <c r="AJ37" s="3">
        <f>SUM(AE37:AI37)</f>
        <v>22</v>
      </c>
      <c r="AK37" s="13"/>
      <c r="AL37" s="13"/>
      <c r="AM37" s="13">
        <v>4</v>
      </c>
      <c r="AN37" s="13"/>
      <c r="AO37" s="3">
        <f>SUM(AJ37:AN37)</f>
        <v>26</v>
      </c>
      <c r="AP37" s="13"/>
      <c r="AQ37" s="13"/>
      <c r="AR37" s="13">
        <v>1</v>
      </c>
      <c r="AS37" s="13"/>
      <c r="AT37" s="3">
        <f>SUM(AO37:AS37)</f>
        <v>27</v>
      </c>
      <c r="AU37" s="13"/>
      <c r="AV37" s="13"/>
      <c r="AW37" s="13"/>
      <c r="AX37" s="13"/>
      <c r="AY37" s="3">
        <f>SUM(AT37:AX37)</f>
        <v>27</v>
      </c>
      <c r="AZ37" s="13"/>
      <c r="BA37" s="13"/>
      <c r="BB37" s="13"/>
      <c r="BC37" s="13"/>
      <c r="BD37" s="3">
        <f>SUM(AY37:BC37)</f>
        <v>27</v>
      </c>
      <c r="BE37" s="13"/>
      <c r="BF37" s="13"/>
      <c r="BG37" s="13"/>
      <c r="BH37" s="13"/>
      <c r="BI37" s="3">
        <f>SUM(BD37:BH37)</f>
        <v>27</v>
      </c>
      <c r="BJ37" s="13"/>
      <c r="BK37" s="13"/>
      <c r="BL37" s="13"/>
      <c r="BM37" s="13"/>
      <c r="BN37" s="3">
        <f>SUM(BI37:BM37)</f>
        <v>27</v>
      </c>
      <c r="BO37" s="13"/>
      <c r="BP37" s="13"/>
      <c r="BQ37" s="13"/>
      <c r="BR37" s="13"/>
      <c r="BS37" s="3">
        <f t="shared" si="40"/>
        <v>27</v>
      </c>
    </row>
    <row r="38" spans="1:71" s="33" customFormat="1" x14ac:dyDescent="0.25">
      <c r="A38" s="31"/>
      <c r="B38" s="42" t="s">
        <v>68</v>
      </c>
      <c r="C38" s="43">
        <v>9</v>
      </c>
      <c r="D38" s="43">
        <v>3232</v>
      </c>
      <c r="E38" s="41">
        <v>31</v>
      </c>
      <c r="F38" s="3">
        <f>IF(B38="MAL",E38,IF(E38&gt;=11,E38+variables!$B$1,11))</f>
        <v>32</v>
      </c>
      <c r="G38" s="32">
        <f t="shared" si="41"/>
        <v>0.78125</v>
      </c>
      <c r="H38" s="119">
        <v>6</v>
      </c>
      <c r="I38" s="119">
        <f t="shared" si="42"/>
        <v>7</v>
      </c>
      <c r="J38" s="133">
        <v>1</v>
      </c>
      <c r="K38" s="88">
        <v>2019</v>
      </c>
      <c r="L38" s="13">
        <v>2019</v>
      </c>
      <c r="M38" s="13"/>
      <c r="N38" s="13"/>
      <c r="O38" s="13"/>
      <c r="P38" s="119">
        <f t="shared" si="43"/>
        <v>6</v>
      </c>
      <c r="Q38" s="42"/>
      <c r="R38" s="13"/>
      <c r="S38" s="13"/>
      <c r="T38" s="13"/>
      <c r="U38" s="3">
        <f t="shared" si="30"/>
        <v>6</v>
      </c>
      <c r="V38" s="13"/>
      <c r="W38" s="13"/>
      <c r="X38" s="13"/>
      <c r="Y38" s="13"/>
      <c r="Z38" s="3">
        <f t="shared" si="31"/>
        <v>6</v>
      </c>
      <c r="AA38" s="13"/>
      <c r="AB38" s="13"/>
      <c r="AC38" s="13"/>
      <c r="AD38" s="13"/>
      <c r="AE38" s="3">
        <f t="shared" si="32"/>
        <v>6</v>
      </c>
      <c r="AF38" s="13">
        <v>1</v>
      </c>
      <c r="AG38" s="13"/>
      <c r="AH38" s="13">
        <v>18</v>
      </c>
      <c r="AI38" s="13"/>
      <c r="AJ38" s="3">
        <f t="shared" si="33"/>
        <v>25</v>
      </c>
      <c r="AK38" s="13"/>
      <c r="AL38" s="13"/>
      <c r="AM38" s="13"/>
      <c r="AN38" s="13"/>
      <c r="AO38" s="3">
        <f t="shared" si="34"/>
        <v>25</v>
      </c>
      <c r="AP38" s="13"/>
      <c r="AQ38" s="13"/>
      <c r="AR38" s="13"/>
      <c r="AS38" s="13"/>
      <c r="AT38" s="3">
        <f t="shared" si="35"/>
        <v>25</v>
      </c>
      <c r="AU38" s="13"/>
      <c r="AV38" s="13"/>
      <c r="AW38" s="13"/>
      <c r="AX38" s="13"/>
      <c r="AY38" s="3">
        <f t="shared" si="36"/>
        <v>25</v>
      </c>
      <c r="AZ38" s="13"/>
      <c r="BA38" s="13"/>
      <c r="BB38" s="13"/>
      <c r="BC38" s="13"/>
      <c r="BD38" s="3">
        <f t="shared" si="37"/>
        <v>25</v>
      </c>
      <c r="BE38" s="13"/>
      <c r="BF38" s="13"/>
      <c r="BG38" s="13"/>
      <c r="BH38" s="13"/>
      <c r="BI38" s="3">
        <f t="shared" si="38"/>
        <v>25</v>
      </c>
      <c r="BJ38" s="13"/>
      <c r="BK38" s="13"/>
      <c r="BL38" s="13"/>
      <c r="BM38" s="13"/>
      <c r="BN38" s="3">
        <f t="shared" si="39"/>
        <v>25</v>
      </c>
      <c r="BO38" s="13"/>
      <c r="BP38" s="13"/>
      <c r="BQ38" s="13"/>
      <c r="BR38" s="13"/>
      <c r="BS38" s="3">
        <f t="shared" si="40"/>
        <v>25</v>
      </c>
    </row>
    <row r="39" spans="1:71" s="33" customFormat="1" x14ac:dyDescent="0.25">
      <c r="A39" s="31"/>
      <c r="B39" s="13" t="s">
        <v>69</v>
      </c>
      <c r="C39" s="38">
        <v>12</v>
      </c>
      <c r="D39" s="38">
        <v>584</v>
      </c>
      <c r="E39" s="73">
        <v>28</v>
      </c>
      <c r="F39" s="3">
        <f>IF(B39="MAL",E39,IF(E39&gt;=11,E39+variables!$B$1,11))</f>
        <v>29</v>
      </c>
      <c r="G39" s="32">
        <f t="shared" si="41"/>
        <v>0.48275862068965519</v>
      </c>
      <c r="H39" s="119">
        <v>10</v>
      </c>
      <c r="I39" s="119">
        <f t="shared" si="42"/>
        <v>10</v>
      </c>
      <c r="J39" s="133"/>
      <c r="K39" s="88">
        <v>2019</v>
      </c>
      <c r="L39" s="13">
        <v>2019</v>
      </c>
      <c r="M39" s="38"/>
      <c r="N39" s="38"/>
      <c r="O39" s="38"/>
      <c r="P39" s="119">
        <f t="shared" si="43"/>
        <v>10</v>
      </c>
      <c r="Q39" s="13"/>
      <c r="R39" s="13"/>
      <c r="S39" s="13"/>
      <c r="T39" s="13"/>
      <c r="U39" s="3">
        <f t="shared" si="30"/>
        <v>10</v>
      </c>
      <c r="V39" s="13"/>
      <c r="W39" s="13"/>
      <c r="X39" s="13"/>
      <c r="Y39" s="13"/>
      <c r="Z39" s="3">
        <f t="shared" si="31"/>
        <v>10</v>
      </c>
      <c r="AA39" s="13"/>
      <c r="AB39" s="13"/>
      <c r="AC39" s="13"/>
      <c r="AD39" s="13"/>
      <c r="AE39" s="3">
        <f t="shared" si="32"/>
        <v>10</v>
      </c>
      <c r="AF39" s="13"/>
      <c r="AG39" s="13"/>
      <c r="AH39" s="13">
        <v>4</v>
      </c>
      <c r="AI39" s="13"/>
      <c r="AJ39" s="3">
        <f t="shared" si="33"/>
        <v>14</v>
      </c>
      <c r="AK39" s="13"/>
      <c r="AL39" s="13"/>
      <c r="AM39" s="13"/>
      <c r="AN39" s="13"/>
      <c r="AO39" s="3">
        <f t="shared" si="34"/>
        <v>14</v>
      </c>
      <c r="AP39" s="13"/>
      <c r="AQ39" s="13"/>
      <c r="AR39" s="13"/>
      <c r="AS39" s="13"/>
      <c r="AT39" s="3">
        <f t="shared" si="35"/>
        <v>14</v>
      </c>
      <c r="AU39" s="13"/>
      <c r="AV39" s="13"/>
      <c r="AW39" s="13"/>
      <c r="AX39" s="13"/>
      <c r="AY39" s="3">
        <f t="shared" si="36"/>
        <v>14</v>
      </c>
      <c r="AZ39" s="13"/>
      <c r="BA39" s="13"/>
      <c r="BB39" s="13"/>
      <c r="BC39" s="13"/>
      <c r="BD39" s="3">
        <f t="shared" si="37"/>
        <v>14</v>
      </c>
      <c r="BE39" s="13"/>
      <c r="BF39" s="13"/>
      <c r="BG39" s="13"/>
      <c r="BH39" s="13"/>
      <c r="BI39" s="3">
        <f t="shared" si="38"/>
        <v>14</v>
      </c>
      <c r="BJ39" s="13"/>
      <c r="BK39" s="13"/>
      <c r="BL39" s="13"/>
      <c r="BM39" s="13"/>
      <c r="BN39" s="3">
        <f t="shared" si="39"/>
        <v>14</v>
      </c>
      <c r="BO39" s="13"/>
      <c r="BP39" s="13"/>
      <c r="BQ39" s="13"/>
      <c r="BR39" s="13"/>
      <c r="BS39" s="3">
        <f t="shared" si="40"/>
        <v>14</v>
      </c>
    </row>
    <row r="40" spans="1:71" s="33" customFormat="1" x14ac:dyDescent="0.25">
      <c r="A40" s="31"/>
      <c r="B40" s="13" t="s">
        <v>23</v>
      </c>
      <c r="C40" s="38">
        <v>20</v>
      </c>
      <c r="D40" s="38">
        <v>3437</v>
      </c>
      <c r="E40" s="73">
        <v>18</v>
      </c>
      <c r="F40" s="3">
        <f>IF(B40="MAL",E40,IF(E40&gt;=11,E40+variables!$B$1,11))</f>
        <v>19</v>
      </c>
      <c r="G40" s="32">
        <f t="shared" si="41"/>
        <v>0.26315789473684209</v>
      </c>
      <c r="H40" s="119">
        <v>3</v>
      </c>
      <c r="I40" s="119">
        <f t="shared" si="42"/>
        <v>3</v>
      </c>
      <c r="J40" s="133"/>
      <c r="K40" s="88">
        <v>2019</v>
      </c>
      <c r="L40" s="13">
        <v>2019</v>
      </c>
      <c r="M40" s="13"/>
      <c r="N40" s="13"/>
      <c r="O40" s="13"/>
      <c r="P40" s="119">
        <f t="shared" si="43"/>
        <v>3</v>
      </c>
      <c r="Q40" s="13"/>
      <c r="R40" s="13">
        <v>1</v>
      </c>
      <c r="S40" s="13">
        <v>1</v>
      </c>
      <c r="T40" s="13"/>
      <c r="U40" s="3">
        <f t="shared" si="30"/>
        <v>5</v>
      </c>
      <c r="V40" s="13"/>
      <c r="W40" s="13"/>
      <c r="X40" s="13"/>
      <c r="Y40" s="13"/>
      <c r="Z40" s="3">
        <f t="shared" si="31"/>
        <v>5</v>
      </c>
      <c r="AA40" s="13"/>
      <c r="AB40" s="13"/>
      <c r="AC40" s="13"/>
      <c r="AD40" s="13"/>
      <c r="AE40" s="3">
        <f t="shared" si="32"/>
        <v>5</v>
      </c>
      <c r="AF40" s="13"/>
      <c r="AG40" s="13"/>
      <c r="AH40" s="13"/>
      <c r="AI40" s="13"/>
      <c r="AJ40" s="3">
        <f t="shared" si="33"/>
        <v>5</v>
      </c>
      <c r="AK40" s="13"/>
      <c r="AL40" s="13"/>
      <c r="AM40" s="13"/>
      <c r="AN40" s="13"/>
      <c r="AO40" s="3">
        <f t="shared" si="34"/>
        <v>5</v>
      </c>
      <c r="AP40" s="13"/>
      <c r="AQ40" s="13"/>
      <c r="AR40" s="13"/>
      <c r="AS40" s="13"/>
      <c r="AT40" s="3">
        <f t="shared" si="35"/>
        <v>5</v>
      </c>
      <c r="AU40" s="13"/>
      <c r="AV40" s="13"/>
      <c r="AW40" s="13"/>
      <c r="AX40" s="13"/>
      <c r="AY40" s="3">
        <f t="shared" si="36"/>
        <v>5</v>
      </c>
      <c r="AZ40" s="13"/>
      <c r="BA40" s="13"/>
      <c r="BB40" s="13"/>
      <c r="BC40" s="13"/>
      <c r="BD40" s="3">
        <f t="shared" si="37"/>
        <v>5</v>
      </c>
      <c r="BE40" s="13"/>
      <c r="BF40" s="13"/>
      <c r="BG40" s="13"/>
      <c r="BH40" s="13"/>
      <c r="BI40" s="3">
        <f t="shared" si="38"/>
        <v>5</v>
      </c>
      <c r="BJ40" s="13"/>
      <c r="BK40" s="13"/>
      <c r="BL40" s="13"/>
      <c r="BM40" s="13"/>
      <c r="BN40" s="3">
        <f t="shared" si="39"/>
        <v>5</v>
      </c>
      <c r="BO40" s="13"/>
      <c r="BP40" s="13"/>
      <c r="BQ40" s="13"/>
      <c r="BR40" s="13"/>
      <c r="BS40" s="3">
        <f t="shared" si="40"/>
        <v>5</v>
      </c>
    </row>
    <row r="41" spans="1:71" s="33" customFormat="1" x14ac:dyDescent="0.25">
      <c r="A41" s="31"/>
      <c r="B41" s="13" t="s">
        <v>55</v>
      </c>
      <c r="C41" s="38">
        <v>22</v>
      </c>
      <c r="D41" s="38">
        <v>9745</v>
      </c>
      <c r="E41" s="73">
        <v>23</v>
      </c>
      <c r="F41" s="3">
        <f>IF(B41="MAL",E41,IF(E41&gt;=11,E41+variables!$B$1,11))</f>
        <v>24</v>
      </c>
      <c r="G41" s="32">
        <f t="shared" si="41"/>
        <v>0.25</v>
      </c>
      <c r="H41" s="119">
        <v>6</v>
      </c>
      <c r="I41" s="119">
        <f t="shared" si="42"/>
        <v>6</v>
      </c>
      <c r="J41" s="133"/>
      <c r="K41" s="88">
        <v>2019</v>
      </c>
      <c r="L41" s="13">
        <v>2019</v>
      </c>
      <c r="M41" s="38"/>
      <c r="N41" s="38"/>
      <c r="O41" s="38"/>
      <c r="P41" s="119">
        <f t="shared" si="43"/>
        <v>6</v>
      </c>
      <c r="Q41" s="13"/>
      <c r="R41" s="13"/>
      <c r="S41" s="13"/>
      <c r="T41" s="13"/>
      <c r="U41" s="3">
        <f t="shared" si="30"/>
        <v>6</v>
      </c>
      <c r="V41" s="13"/>
      <c r="W41" s="13"/>
      <c r="X41" s="13"/>
      <c r="Y41" s="13"/>
      <c r="Z41" s="3">
        <f t="shared" si="31"/>
        <v>6</v>
      </c>
      <c r="AA41" s="13"/>
      <c r="AB41" s="13"/>
      <c r="AC41" s="13"/>
      <c r="AD41" s="13"/>
      <c r="AE41" s="3">
        <f t="shared" si="32"/>
        <v>6</v>
      </c>
      <c r="AF41" s="13"/>
      <c r="AG41" s="13"/>
      <c r="AH41" s="13"/>
      <c r="AI41" s="13"/>
      <c r="AJ41" s="3">
        <f t="shared" si="33"/>
        <v>6</v>
      </c>
      <c r="AK41" s="13"/>
      <c r="AL41" s="13"/>
      <c r="AM41" s="13"/>
      <c r="AN41" s="13"/>
      <c r="AO41" s="3">
        <f t="shared" si="34"/>
        <v>6</v>
      </c>
      <c r="AP41" s="13"/>
      <c r="AQ41" s="13"/>
      <c r="AR41" s="13"/>
      <c r="AS41" s="13"/>
      <c r="AT41" s="3">
        <f t="shared" si="35"/>
        <v>6</v>
      </c>
      <c r="AU41" s="13"/>
      <c r="AV41" s="13"/>
      <c r="AW41" s="13"/>
      <c r="AX41" s="13"/>
      <c r="AY41" s="3">
        <f t="shared" si="36"/>
        <v>6</v>
      </c>
      <c r="AZ41" s="13"/>
      <c r="BA41" s="13"/>
      <c r="BB41" s="13"/>
      <c r="BC41" s="13"/>
      <c r="BD41" s="3">
        <f t="shared" si="37"/>
        <v>6</v>
      </c>
      <c r="BE41" s="13"/>
      <c r="BF41" s="13"/>
      <c r="BG41" s="13"/>
      <c r="BH41" s="13"/>
      <c r="BI41" s="3">
        <f t="shared" si="38"/>
        <v>6</v>
      </c>
      <c r="BJ41" s="13"/>
      <c r="BK41" s="13"/>
      <c r="BL41" s="13"/>
      <c r="BM41" s="13"/>
      <c r="BN41" s="3">
        <f t="shared" si="39"/>
        <v>6</v>
      </c>
      <c r="BO41" s="13"/>
      <c r="BP41" s="13"/>
      <c r="BQ41" s="13"/>
      <c r="BR41" s="13"/>
      <c r="BS41" s="3">
        <f t="shared" si="40"/>
        <v>6</v>
      </c>
    </row>
    <row r="42" spans="1:71" s="351" customFormat="1" x14ac:dyDescent="0.25">
      <c r="A42" s="381"/>
      <c r="B42" s="358" t="s">
        <v>433</v>
      </c>
      <c r="C42" s="382">
        <v>23</v>
      </c>
      <c r="D42" s="382"/>
      <c r="E42" s="383">
        <v>20</v>
      </c>
      <c r="F42" s="347">
        <f>IF(B42="MAL",E42,IF(E42&gt;=11,E42+variables!$B$1,11))</f>
        <v>21</v>
      </c>
      <c r="G42" s="348">
        <f t="shared" si="41"/>
        <v>1</v>
      </c>
      <c r="H42" s="356">
        <v>5</v>
      </c>
      <c r="I42" s="349">
        <f t="shared" si="42"/>
        <v>6</v>
      </c>
      <c r="J42" s="384">
        <v>1</v>
      </c>
      <c r="K42" s="385">
        <v>2019</v>
      </c>
      <c r="L42" s="358">
        <v>2019</v>
      </c>
      <c r="M42" s="382"/>
      <c r="N42" s="382"/>
      <c r="O42" s="382"/>
      <c r="P42" s="349">
        <f t="shared" si="43"/>
        <v>5</v>
      </c>
      <c r="Q42" s="358"/>
      <c r="R42" s="358">
        <v>2</v>
      </c>
      <c r="S42" s="358">
        <v>1</v>
      </c>
      <c r="T42" s="358"/>
      <c r="U42" s="347">
        <f t="shared" si="30"/>
        <v>8</v>
      </c>
      <c r="V42" s="358"/>
      <c r="W42" s="358"/>
      <c r="X42" s="358"/>
      <c r="Y42" s="358"/>
      <c r="Z42" s="347">
        <f t="shared" si="31"/>
        <v>8</v>
      </c>
      <c r="AA42" s="358"/>
      <c r="AB42" s="358"/>
      <c r="AC42" s="358"/>
      <c r="AD42" s="358"/>
      <c r="AE42" s="347">
        <f t="shared" si="32"/>
        <v>8</v>
      </c>
      <c r="AF42" s="358">
        <v>1</v>
      </c>
      <c r="AG42" s="358"/>
      <c r="AH42" s="358">
        <v>5</v>
      </c>
      <c r="AI42" s="358"/>
      <c r="AJ42" s="347">
        <f t="shared" si="33"/>
        <v>14</v>
      </c>
      <c r="AK42" s="358"/>
      <c r="AL42" s="358"/>
      <c r="AM42" s="358">
        <v>4</v>
      </c>
      <c r="AN42" s="358"/>
      <c r="AO42" s="347">
        <f t="shared" si="34"/>
        <v>18</v>
      </c>
      <c r="AP42" s="358"/>
      <c r="AQ42" s="358">
        <v>3</v>
      </c>
      <c r="AR42" s="358"/>
      <c r="AS42" s="358"/>
      <c r="AT42" s="347">
        <f t="shared" si="35"/>
        <v>21</v>
      </c>
      <c r="AU42" s="358"/>
      <c r="AV42" s="358"/>
      <c r="AW42" s="358"/>
      <c r="AX42" s="358"/>
      <c r="AY42" s="347">
        <f t="shared" si="36"/>
        <v>21</v>
      </c>
      <c r="AZ42" s="358"/>
      <c r="BA42" s="358"/>
      <c r="BB42" s="358"/>
      <c r="BC42" s="358"/>
      <c r="BD42" s="347">
        <f t="shared" si="37"/>
        <v>21</v>
      </c>
      <c r="BE42" s="358"/>
      <c r="BF42" s="358"/>
      <c r="BG42" s="358"/>
      <c r="BH42" s="358"/>
      <c r="BI42" s="347">
        <f t="shared" si="38"/>
        <v>21</v>
      </c>
      <c r="BJ42" s="358"/>
      <c r="BK42" s="358"/>
      <c r="BL42" s="358"/>
      <c r="BM42" s="358"/>
      <c r="BN42" s="347">
        <f t="shared" si="39"/>
        <v>21</v>
      </c>
      <c r="BO42" s="358"/>
      <c r="BP42" s="358"/>
      <c r="BQ42" s="358"/>
      <c r="BR42" s="358"/>
      <c r="BS42" s="347">
        <f t="shared" si="40"/>
        <v>21</v>
      </c>
    </row>
    <row r="43" spans="1:71" s="33" customFormat="1" x14ac:dyDescent="0.25">
      <c r="A43" s="67"/>
      <c r="B43" s="18" t="s">
        <v>410</v>
      </c>
      <c r="C43" s="118">
        <v>24</v>
      </c>
      <c r="D43" s="118">
        <v>1833</v>
      </c>
      <c r="E43" s="147">
        <v>20</v>
      </c>
      <c r="F43" s="3">
        <f>IF(B43="MAL",E43,IF(E43&gt;=11,E43+variables!$B$1,11))</f>
        <v>21</v>
      </c>
      <c r="G43" s="32">
        <f t="shared" si="41"/>
        <v>0.14285714285714285</v>
      </c>
      <c r="H43" s="125">
        <v>2</v>
      </c>
      <c r="I43" s="119">
        <f t="shared" si="42"/>
        <v>3</v>
      </c>
      <c r="J43" s="138">
        <v>1</v>
      </c>
      <c r="K43" s="88">
        <v>2019</v>
      </c>
      <c r="L43" s="18">
        <v>2019</v>
      </c>
      <c r="M43" s="118"/>
      <c r="N43" s="118"/>
      <c r="O43" s="118"/>
      <c r="P43" s="119">
        <f t="shared" si="43"/>
        <v>2</v>
      </c>
      <c r="Q43" s="18"/>
      <c r="R43" s="18"/>
      <c r="S43" s="18"/>
      <c r="T43" s="18"/>
      <c r="U43" s="3">
        <f t="shared" si="30"/>
        <v>2</v>
      </c>
      <c r="V43" s="18"/>
      <c r="W43" s="18"/>
      <c r="X43" s="18"/>
      <c r="Y43" s="18"/>
      <c r="Z43" s="3">
        <f t="shared" si="31"/>
        <v>2</v>
      </c>
      <c r="AA43" s="18">
        <v>1</v>
      </c>
      <c r="AB43" s="18"/>
      <c r="AC43" s="18"/>
      <c r="AD43" s="18"/>
      <c r="AE43" s="3">
        <f t="shared" si="32"/>
        <v>3</v>
      </c>
      <c r="AF43" s="18"/>
      <c r="AG43" s="18"/>
      <c r="AH43" s="18"/>
      <c r="AI43" s="18"/>
      <c r="AJ43" s="3">
        <f t="shared" si="33"/>
        <v>3</v>
      </c>
      <c r="AK43" s="18"/>
      <c r="AL43" s="18"/>
      <c r="AM43" s="18"/>
      <c r="AN43" s="18"/>
      <c r="AO43" s="3">
        <f t="shared" si="34"/>
        <v>3</v>
      </c>
      <c r="AP43" s="18"/>
      <c r="AQ43" s="18"/>
      <c r="AR43" s="18"/>
      <c r="AS43" s="18"/>
      <c r="AT43" s="3">
        <f t="shared" si="35"/>
        <v>3</v>
      </c>
      <c r="AU43" s="18"/>
      <c r="AV43" s="18"/>
      <c r="AW43" s="18"/>
      <c r="AX43" s="18"/>
      <c r="AY43" s="3">
        <f t="shared" si="36"/>
        <v>3</v>
      </c>
      <c r="AZ43" s="18"/>
      <c r="BA43" s="18"/>
      <c r="BB43" s="18"/>
      <c r="BC43" s="18"/>
      <c r="BD43" s="3">
        <f t="shared" si="37"/>
        <v>3</v>
      </c>
      <c r="BE43" s="18"/>
      <c r="BF43" s="18"/>
      <c r="BG43" s="18"/>
      <c r="BH43" s="18"/>
      <c r="BI43" s="3">
        <f t="shared" si="38"/>
        <v>3</v>
      </c>
      <c r="BJ43" s="18"/>
      <c r="BK43" s="18"/>
      <c r="BL43" s="18"/>
      <c r="BM43" s="18"/>
      <c r="BN43" s="3">
        <f t="shared" si="39"/>
        <v>3</v>
      </c>
      <c r="BO43" s="18"/>
      <c r="BP43" s="18"/>
      <c r="BQ43" s="18"/>
      <c r="BR43" s="18"/>
      <c r="BS43" s="3">
        <f t="shared" si="40"/>
        <v>3</v>
      </c>
    </row>
    <row r="44" spans="1:71" s="33" customFormat="1" x14ac:dyDescent="0.25">
      <c r="A44" s="67"/>
      <c r="B44" s="18"/>
      <c r="C44" s="118"/>
      <c r="D44" s="118"/>
      <c r="E44" s="147"/>
      <c r="F44" s="51"/>
      <c r="G44" s="68"/>
      <c r="H44" s="125"/>
      <c r="I44" s="125"/>
      <c r="J44" s="138"/>
      <c r="K44" s="18"/>
      <c r="L44" s="18"/>
      <c r="M44" s="118"/>
      <c r="N44" s="118"/>
      <c r="O44" s="118"/>
      <c r="P44" s="125"/>
      <c r="Q44" s="18"/>
      <c r="R44" s="18"/>
      <c r="S44" s="18"/>
      <c r="T44" s="18"/>
      <c r="U44" s="51"/>
      <c r="V44" s="18"/>
      <c r="W44" s="18"/>
      <c r="X44" s="18"/>
      <c r="Y44" s="18"/>
      <c r="Z44" s="51"/>
      <c r="AA44" s="18"/>
      <c r="AB44" s="18"/>
      <c r="AC44" s="18"/>
      <c r="AD44" s="18"/>
      <c r="AE44" s="51"/>
      <c r="AF44" s="18"/>
      <c r="AG44" s="18"/>
      <c r="AH44" s="18"/>
      <c r="AI44" s="18"/>
      <c r="AJ44" s="51"/>
      <c r="AK44" s="18"/>
      <c r="AL44" s="18"/>
      <c r="AM44" s="18"/>
      <c r="AN44" s="18"/>
      <c r="AO44" s="51"/>
      <c r="AP44" s="18"/>
      <c r="AQ44" s="18"/>
      <c r="AR44" s="18"/>
      <c r="AS44" s="18"/>
      <c r="AT44" s="51"/>
      <c r="AU44" s="18"/>
      <c r="AV44" s="18"/>
      <c r="AW44" s="18"/>
      <c r="AX44" s="18"/>
      <c r="AY44" s="51"/>
      <c r="AZ44" s="18"/>
      <c r="BA44" s="18"/>
      <c r="BB44" s="18"/>
      <c r="BC44" s="18"/>
      <c r="BD44" s="51"/>
      <c r="BE44" s="18"/>
      <c r="BF44" s="18"/>
      <c r="BG44" s="18"/>
      <c r="BH44" s="18"/>
      <c r="BI44" s="51"/>
      <c r="BJ44" s="18"/>
      <c r="BK44" s="18"/>
      <c r="BL44" s="18"/>
      <c r="BM44" s="18"/>
      <c r="BN44" s="51"/>
      <c r="BO44" s="18"/>
      <c r="BP44" s="18"/>
      <c r="BQ44" s="18"/>
      <c r="BR44" s="18"/>
      <c r="BS44" s="51"/>
    </row>
    <row r="45" spans="1:71" s="33" customFormat="1" x14ac:dyDescent="0.25">
      <c r="A45" s="51"/>
      <c r="B45" s="51"/>
      <c r="C45" s="51"/>
      <c r="D45" s="51"/>
      <c r="E45" s="51"/>
      <c r="F45" s="51"/>
      <c r="G45" s="51"/>
      <c r="H45" s="125"/>
      <c r="I45" s="125"/>
      <c r="J45" s="125"/>
      <c r="K45" s="51"/>
      <c r="L45" s="51"/>
      <c r="M45" s="51">
        <f t="shared" ref="M45:AR45" si="44">SUM(M33:M43)</f>
        <v>0</v>
      </c>
      <c r="N45" s="51">
        <f t="shared" si="44"/>
        <v>0</v>
      </c>
      <c r="O45" s="51">
        <f t="shared" si="44"/>
        <v>0</v>
      </c>
      <c r="P45" s="51">
        <f t="shared" si="44"/>
        <v>109</v>
      </c>
      <c r="Q45" s="51">
        <f t="shared" si="44"/>
        <v>0</v>
      </c>
      <c r="R45" s="51">
        <f t="shared" si="44"/>
        <v>5</v>
      </c>
      <c r="S45" s="51">
        <f t="shared" si="44"/>
        <v>4</v>
      </c>
      <c r="T45" s="51">
        <f t="shared" si="44"/>
        <v>0</v>
      </c>
      <c r="U45" s="51">
        <f t="shared" si="44"/>
        <v>118</v>
      </c>
      <c r="V45" s="51">
        <f t="shared" si="44"/>
        <v>1</v>
      </c>
      <c r="W45" s="51">
        <f t="shared" si="44"/>
        <v>0</v>
      </c>
      <c r="X45" s="51">
        <f t="shared" si="44"/>
        <v>3</v>
      </c>
      <c r="Y45" s="51">
        <f t="shared" si="44"/>
        <v>0</v>
      </c>
      <c r="Z45" s="51">
        <f t="shared" si="44"/>
        <v>122</v>
      </c>
      <c r="AA45" s="51">
        <f t="shared" si="44"/>
        <v>1</v>
      </c>
      <c r="AB45" s="51">
        <f t="shared" si="44"/>
        <v>0</v>
      </c>
      <c r="AC45" s="51">
        <f t="shared" si="44"/>
        <v>0</v>
      </c>
      <c r="AD45" s="51">
        <f t="shared" si="44"/>
        <v>0</v>
      </c>
      <c r="AE45" s="51">
        <f t="shared" si="44"/>
        <v>123</v>
      </c>
      <c r="AF45" s="51">
        <f t="shared" si="44"/>
        <v>2</v>
      </c>
      <c r="AG45" s="51">
        <f t="shared" si="44"/>
        <v>0</v>
      </c>
      <c r="AH45" s="51">
        <f t="shared" si="44"/>
        <v>49</v>
      </c>
      <c r="AI45" s="51">
        <f t="shared" si="44"/>
        <v>0</v>
      </c>
      <c r="AJ45" s="51">
        <f t="shared" si="44"/>
        <v>174</v>
      </c>
      <c r="AK45" s="51">
        <f t="shared" si="44"/>
        <v>0</v>
      </c>
      <c r="AL45" s="51">
        <f t="shared" si="44"/>
        <v>0</v>
      </c>
      <c r="AM45" s="51">
        <f t="shared" si="44"/>
        <v>8</v>
      </c>
      <c r="AN45" s="51">
        <f t="shared" si="44"/>
        <v>0</v>
      </c>
      <c r="AO45" s="51">
        <f t="shared" si="44"/>
        <v>182</v>
      </c>
      <c r="AP45" s="51">
        <f t="shared" si="44"/>
        <v>0</v>
      </c>
      <c r="AQ45" s="51">
        <f t="shared" si="44"/>
        <v>3</v>
      </c>
      <c r="AR45" s="51">
        <f t="shared" si="44"/>
        <v>1</v>
      </c>
      <c r="AS45" s="51">
        <f t="shared" ref="AS45:BS45" si="45">SUM(AS33:AS43)</f>
        <v>0</v>
      </c>
      <c r="AT45" s="51">
        <f t="shared" si="45"/>
        <v>186</v>
      </c>
      <c r="AU45" s="51">
        <f t="shared" si="45"/>
        <v>0</v>
      </c>
      <c r="AV45" s="51">
        <f t="shared" si="45"/>
        <v>0</v>
      </c>
      <c r="AW45" s="51">
        <f t="shared" si="45"/>
        <v>0</v>
      </c>
      <c r="AX45" s="51">
        <f t="shared" si="45"/>
        <v>0</v>
      </c>
      <c r="AY45" s="51">
        <f t="shared" si="45"/>
        <v>186</v>
      </c>
      <c r="AZ45" s="51">
        <f t="shared" si="45"/>
        <v>0</v>
      </c>
      <c r="BA45" s="51">
        <f t="shared" si="45"/>
        <v>0</v>
      </c>
      <c r="BB45" s="51">
        <f t="shared" si="45"/>
        <v>0</v>
      </c>
      <c r="BC45" s="51">
        <f t="shared" si="45"/>
        <v>0</v>
      </c>
      <c r="BD45" s="51">
        <f t="shared" si="45"/>
        <v>186</v>
      </c>
      <c r="BE45" s="51">
        <f t="shared" si="45"/>
        <v>0</v>
      </c>
      <c r="BF45" s="51">
        <f t="shared" si="45"/>
        <v>0</v>
      </c>
      <c r="BG45" s="51">
        <f t="shared" si="45"/>
        <v>0</v>
      </c>
      <c r="BH45" s="51">
        <f t="shared" si="45"/>
        <v>0</v>
      </c>
      <c r="BI45" s="51">
        <f t="shared" si="45"/>
        <v>186</v>
      </c>
      <c r="BJ45" s="51">
        <f t="shared" si="45"/>
        <v>0</v>
      </c>
      <c r="BK45" s="51">
        <f t="shared" si="45"/>
        <v>0</v>
      </c>
      <c r="BL45" s="51">
        <f t="shared" si="45"/>
        <v>0</v>
      </c>
      <c r="BM45" s="51">
        <f t="shared" si="45"/>
        <v>0</v>
      </c>
      <c r="BN45" s="51">
        <f t="shared" si="45"/>
        <v>186</v>
      </c>
      <c r="BO45" s="51">
        <f t="shared" si="45"/>
        <v>0</v>
      </c>
      <c r="BP45" s="51">
        <f t="shared" si="45"/>
        <v>0</v>
      </c>
      <c r="BQ45" s="51">
        <f t="shared" si="45"/>
        <v>0</v>
      </c>
      <c r="BR45" s="51">
        <f t="shared" si="45"/>
        <v>0</v>
      </c>
      <c r="BS45" s="51">
        <f t="shared" si="45"/>
        <v>186</v>
      </c>
    </row>
    <row r="46" spans="1:71" s="33" customFormat="1" x14ac:dyDescent="0.25">
      <c r="A46" s="3"/>
      <c r="B46" s="3" t="s">
        <v>264</v>
      </c>
      <c r="C46" s="3">
        <f>COUNT(C34:C43)</f>
        <v>10</v>
      </c>
      <c r="D46" s="3"/>
      <c r="E46" s="3">
        <f>SUM(E33:E43)</f>
        <v>286</v>
      </c>
      <c r="F46" s="3">
        <f>SUM(F33:F43)</f>
        <v>296</v>
      </c>
      <c r="G46" s="32">
        <f>$BS45/F46</f>
        <v>0.6283783783783784</v>
      </c>
      <c r="H46" s="119">
        <f>SUM(H33:H43)</f>
        <v>109</v>
      </c>
      <c r="I46" s="119">
        <f>SUM(I33:I43)</f>
        <v>114</v>
      </c>
      <c r="J46" s="119">
        <f>SUM(J33:J43)</f>
        <v>5</v>
      </c>
      <c r="K46" s="3"/>
      <c r="L46" s="3"/>
      <c r="M46" s="51">
        <f>SUM(M33:M41)</f>
        <v>0</v>
      </c>
      <c r="N46" s="51">
        <f>SUM(N35:N41)</f>
        <v>0</v>
      </c>
      <c r="O46" s="51">
        <f>SUM(O35:O41)</f>
        <v>0</v>
      </c>
      <c r="P46" s="32">
        <f>P45/F46</f>
        <v>0.36824324324324326</v>
      </c>
      <c r="Q46" s="3">
        <f>+L45+Q45</f>
        <v>0</v>
      </c>
      <c r="R46" s="3">
        <f>M45+R45</f>
        <v>5</v>
      </c>
      <c r="S46" s="3">
        <f>N45+S45</f>
        <v>4</v>
      </c>
      <c r="T46" s="3">
        <f>O45+T45</f>
        <v>0</v>
      </c>
      <c r="U46" s="32">
        <f>U45/F46</f>
        <v>0.39864864864864863</v>
      </c>
      <c r="V46" s="3">
        <f>+Q46+V45</f>
        <v>1</v>
      </c>
      <c r="W46" s="3">
        <f>R46+W45</f>
        <v>5</v>
      </c>
      <c r="X46" s="3">
        <f>S46+X45</f>
        <v>7</v>
      </c>
      <c r="Y46" s="3">
        <f>T46+Y45</f>
        <v>0</v>
      </c>
      <c r="Z46" s="32">
        <f>Z45/F46</f>
        <v>0.41216216216216217</v>
      </c>
      <c r="AA46" s="3">
        <f>+V46+AA45</f>
        <v>2</v>
      </c>
      <c r="AB46" s="3">
        <f>W46+AB45</f>
        <v>5</v>
      </c>
      <c r="AC46" s="3">
        <f>X46+AC45</f>
        <v>7</v>
      </c>
      <c r="AD46" s="3">
        <f>Y46+AD45</f>
        <v>0</v>
      </c>
      <c r="AE46" s="32">
        <f>AE45/F46</f>
        <v>0.41554054054054052</v>
      </c>
      <c r="AF46" s="3">
        <f>+AA46+AF45</f>
        <v>4</v>
      </c>
      <c r="AG46" s="3">
        <f>AB46+AG45</f>
        <v>5</v>
      </c>
      <c r="AH46" s="3">
        <f>AC46+AH45</f>
        <v>56</v>
      </c>
      <c r="AI46" s="3">
        <f>AD46+AI45</f>
        <v>0</v>
      </c>
      <c r="AJ46" s="32">
        <f>AJ45/F46</f>
        <v>0.58783783783783783</v>
      </c>
      <c r="AK46" s="3">
        <f>+AF46+AK45</f>
        <v>4</v>
      </c>
      <c r="AL46" s="3">
        <f>AG46+AL45</f>
        <v>5</v>
      </c>
      <c r="AM46" s="3">
        <f>AH46+AM45</f>
        <v>64</v>
      </c>
      <c r="AN46" s="3">
        <f>AI46+AN45</f>
        <v>0</v>
      </c>
      <c r="AO46" s="32">
        <f>AO45/F46</f>
        <v>0.61486486486486491</v>
      </c>
      <c r="AP46" s="3">
        <f>+AK46+AP45</f>
        <v>4</v>
      </c>
      <c r="AQ46" s="3">
        <f>AL46+AQ45</f>
        <v>8</v>
      </c>
      <c r="AR46" s="3">
        <f>AM46+AR45</f>
        <v>65</v>
      </c>
      <c r="AS46" s="3">
        <f>AN46+AS45</f>
        <v>0</v>
      </c>
      <c r="AT46" s="32">
        <f>AT45/F46</f>
        <v>0.6283783783783784</v>
      </c>
      <c r="AU46" s="3">
        <f>+AP46+AU45</f>
        <v>4</v>
      </c>
      <c r="AV46" s="3">
        <f>AQ46+AV45</f>
        <v>8</v>
      </c>
      <c r="AW46" s="3">
        <f>AR46+AW45</f>
        <v>65</v>
      </c>
      <c r="AX46" s="3">
        <f>AS46+AX45</f>
        <v>0</v>
      </c>
      <c r="AY46" s="32">
        <f>AY45/F46</f>
        <v>0.6283783783783784</v>
      </c>
      <c r="AZ46" s="3">
        <f>+AU46+AZ45</f>
        <v>4</v>
      </c>
      <c r="BA46" s="3">
        <f>AV46+BA45</f>
        <v>8</v>
      </c>
      <c r="BB46" s="3">
        <f>AW46+BB45</f>
        <v>65</v>
      </c>
      <c r="BC46" s="3">
        <f>AX46+BC45</f>
        <v>0</v>
      </c>
      <c r="BD46" s="32">
        <f>BD45/F46</f>
        <v>0.6283783783783784</v>
      </c>
      <c r="BE46" s="3">
        <f>+AZ46+BE45</f>
        <v>4</v>
      </c>
      <c r="BF46" s="3">
        <f>BA46+BF45</f>
        <v>8</v>
      </c>
      <c r="BG46" s="3">
        <f>BB46+BG45</f>
        <v>65</v>
      </c>
      <c r="BH46" s="3">
        <f>BC46+BH45</f>
        <v>0</v>
      </c>
      <c r="BI46" s="32">
        <f>BI45/F46</f>
        <v>0.6283783783783784</v>
      </c>
      <c r="BJ46" s="3">
        <f>+BE46+BJ45</f>
        <v>4</v>
      </c>
      <c r="BK46" s="3">
        <f>BF46+BK45</f>
        <v>8</v>
      </c>
      <c r="BL46" s="3">
        <f>BG46+BL45</f>
        <v>65</v>
      </c>
      <c r="BM46" s="3">
        <f>BH46+BM45</f>
        <v>0</v>
      </c>
      <c r="BN46" s="32">
        <f>BN45/F46</f>
        <v>0.6283783783783784</v>
      </c>
      <c r="BO46" s="3">
        <f>+BJ46+BO45</f>
        <v>4</v>
      </c>
      <c r="BP46" s="3">
        <f>BK46+BP45</f>
        <v>8</v>
      </c>
      <c r="BQ46" s="3">
        <f>BL46+BQ45</f>
        <v>65</v>
      </c>
      <c r="BR46" s="3">
        <f>BM46+BR45</f>
        <v>0</v>
      </c>
      <c r="BS46" s="32">
        <f>BS45/F46</f>
        <v>0.6283783783783784</v>
      </c>
    </row>
    <row r="47" spans="1:71" s="33" customFormat="1" x14ac:dyDescent="0.25">
      <c r="H47" s="130"/>
      <c r="I47" s="130"/>
      <c r="J47" s="130"/>
    </row>
    <row r="49" spans="74:74" x14ac:dyDescent="0.25">
      <c r="BV49" s="33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3"/>
  <sheetViews>
    <sheetView zoomScale="150" workbookViewId="0">
      <pane xSplit="12" ySplit="2" topLeftCell="AX24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26" sqref="K26"/>
    </sheetView>
  </sheetViews>
  <sheetFormatPr defaultColWidth="8.85546875" defaultRowHeight="15" x14ac:dyDescent="0.25"/>
  <cols>
    <col min="1" max="1" width="15" bestFit="1" customWidth="1"/>
    <col min="2" max="2" width="19.7109375" bestFit="1" customWidth="1"/>
    <col min="3" max="3" width="4.42578125" customWidth="1"/>
    <col min="4" max="4" width="6.140625" hidden="1" customWidth="1"/>
    <col min="5" max="5" width="5.42578125" bestFit="1" customWidth="1"/>
    <col min="6" max="6" width="5.140625" bestFit="1" customWidth="1"/>
    <col min="7" max="7" width="9.28515625" customWidth="1"/>
    <col min="8" max="8" width="5.140625" customWidth="1"/>
    <col min="9" max="9" width="8" customWidth="1"/>
    <col min="10" max="10" width="5" customWidth="1"/>
    <col min="11" max="11" width="5.42578125" style="33" customWidth="1"/>
    <col min="12" max="12" width="8.140625" style="33" customWidth="1"/>
    <col min="13" max="15" width="3" bestFit="1" customWidth="1"/>
    <col min="16" max="16" width="7.140625" customWidth="1"/>
    <col min="17" max="17" width="4.42578125" customWidth="1"/>
    <col min="18" max="20" width="3" bestFit="1" customWidth="1"/>
    <col min="21" max="21" width="7.140625" customWidth="1"/>
    <col min="22" max="22" width="3" customWidth="1"/>
    <col min="23" max="24" width="2.85546875" customWidth="1"/>
    <col min="25" max="25" width="3" customWidth="1"/>
    <col min="26" max="26" width="7.140625" customWidth="1"/>
    <col min="27" max="27" width="3" customWidth="1"/>
    <col min="28" max="30" width="2.85546875" customWidth="1"/>
    <col min="31" max="31" width="7" customWidth="1"/>
    <col min="32" max="35" width="3" customWidth="1"/>
    <col min="36" max="36" width="7.140625" customWidth="1"/>
    <col min="37" max="37" width="2.85546875" customWidth="1"/>
    <col min="38" max="38" width="3" customWidth="1"/>
    <col min="39" max="39" width="5.7109375" customWidth="1"/>
    <col min="40" max="40" width="3" customWidth="1"/>
    <col min="41" max="41" width="8.140625" customWidth="1"/>
    <col min="42" max="43" width="3" customWidth="1"/>
    <col min="44" max="44" width="4.85546875" customWidth="1"/>
    <col min="45" max="45" width="3" customWidth="1"/>
    <col min="46" max="46" width="7.140625" customWidth="1"/>
    <col min="47" max="47" width="3" customWidth="1"/>
    <col min="48" max="48" width="2.85546875" customWidth="1"/>
    <col min="49" max="49" width="5.28515625" customWidth="1"/>
    <col min="50" max="50" width="2.85546875" customWidth="1"/>
    <col min="51" max="51" width="7.140625" customWidth="1"/>
    <col min="52" max="52" width="3" customWidth="1"/>
    <col min="53" max="53" width="2.85546875" customWidth="1"/>
    <col min="54" max="54" width="4.5703125" customWidth="1"/>
    <col min="55" max="55" width="3" customWidth="1"/>
    <col min="56" max="56" width="7.140625" customWidth="1"/>
    <col min="57" max="57" width="3" customWidth="1"/>
    <col min="58" max="58" width="2.85546875" customWidth="1"/>
    <col min="59" max="59" width="4.7109375" customWidth="1"/>
    <col min="60" max="60" width="2.85546875" customWidth="1"/>
    <col min="61" max="61" width="7.140625" customWidth="1"/>
    <col min="62" max="63" width="2.85546875" customWidth="1"/>
    <col min="64" max="64" width="4.28515625" customWidth="1"/>
    <col min="65" max="65" width="2.85546875" customWidth="1"/>
    <col min="66" max="66" width="7.140625" customWidth="1"/>
    <col min="67" max="68" width="2.85546875" customWidth="1"/>
    <col min="69" max="69" width="4.28515625" customWidth="1"/>
    <col min="70" max="70" width="2.85546875" customWidth="1"/>
    <col min="71" max="71" width="7.140625" customWidth="1"/>
  </cols>
  <sheetData>
    <row r="1" spans="1:7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63"/>
      <c r="L1" s="63"/>
      <c r="M1" s="389" t="s">
        <v>375</v>
      </c>
      <c r="N1" s="390"/>
      <c r="O1" s="390"/>
      <c r="P1" s="391"/>
      <c r="Q1" s="389" t="s">
        <v>138</v>
      </c>
      <c r="R1" s="390"/>
      <c r="S1" s="390"/>
      <c r="T1" s="390"/>
      <c r="U1" s="391"/>
      <c r="V1" s="389" t="s">
        <v>321</v>
      </c>
      <c r="W1" s="390"/>
      <c r="X1" s="390"/>
      <c r="Y1" s="390"/>
      <c r="Z1" s="391"/>
      <c r="AA1" s="389" t="s">
        <v>155</v>
      </c>
      <c r="AB1" s="390"/>
      <c r="AC1" s="390"/>
      <c r="AD1" s="390"/>
      <c r="AE1" s="391"/>
      <c r="AF1" s="389" t="s">
        <v>156</v>
      </c>
      <c r="AG1" s="390"/>
      <c r="AH1" s="390"/>
      <c r="AI1" s="390"/>
      <c r="AJ1" s="391"/>
      <c r="AK1" s="389" t="s">
        <v>78</v>
      </c>
      <c r="AL1" s="390"/>
      <c r="AM1" s="390"/>
      <c r="AN1" s="390"/>
      <c r="AO1" s="391"/>
      <c r="AP1" s="389" t="s">
        <v>79</v>
      </c>
      <c r="AQ1" s="390"/>
      <c r="AR1" s="390"/>
      <c r="AS1" s="390"/>
      <c r="AT1" s="391"/>
      <c r="AU1" s="389" t="s">
        <v>53</v>
      </c>
      <c r="AV1" s="390"/>
      <c r="AW1" s="390"/>
      <c r="AX1" s="390"/>
      <c r="AY1" s="391"/>
      <c r="AZ1" s="389" t="s">
        <v>54</v>
      </c>
      <c r="BA1" s="390"/>
      <c r="BB1" s="390"/>
      <c r="BC1" s="390"/>
      <c r="BD1" s="391"/>
      <c r="BE1" s="389" t="s">
        <v>48</v>
      </c>
      <c r="BF1" s="390"/>
      <c r="BG1" s="390"/>
      <c r="BH1" s="390"/>
      <c r="BI1" s="391"/>
      <c r="BJ1" s="389" t="s">
        <v>243</v>
      </c>
      <c r="BK1" s="390"/>
      <c r="BL1" s="390"/>
      <c r="BM1" s="390"/>
      <c r="BN1" s="391"/>
      <c r="BO1" s="389" t="s">
        <v>350</v>
      </c>
      <c r="BP1" s="390"/>
      <c r="BQ1" s="390"/>
      <c r="BR1" s="390"/>
      <c r="BS1" s="391"/>
    </row>
    <row r="2" spans="1:71" s="122" customFormat="1" ht="30" customHeight="1" thickBot="1" x14ac:dyDescent="0.3">
      <c r="A2" s="120" t="s">
        <v>57</v>
      </c>
      <c r="B2" s="120" t="s">
        <v>10</v>
      </c>
      <c r="C2" s="120" t="s">
        <v>66</v>
      </c>
      <c r="D2" s="120" t="s">
        <v>67</v>
      </c>
      <c r="E2" s="120" t="s">
        <v>402</v>
      </c>
      <c r="F2" s="121" t="s">
        <v>178</v>
      </c>
      <c r="G2" s="121" t="s">
        <v>158</v>
      </c>
      <c r="H2" s="121" t="s">
        <v>401</v>
      </c>
      <c r="I2" s="121" t="s">
        <v>400</v>
      </c>
      <c r="J2" s="121" t="s">
        <v>159</v>
      </c>
      <c r="K2" s="120" t="s">
        <v>294</v>
      </c>
      <c r="L2" s="120" t="s">
        <v>191</v>
      </c>
      <c r="M2" s="121" t="s">
        <v>220</v>
      </c>
      <c r="N2" s="121" t="s">
        <v>221</v>
      </c>
      <c r="O2" s="121" t="s">
        <v>121</v>
      </c>
      <c r="P2" s="121" t="s">
        <v>122</v>
      </c>
      <c r="Q2" s="121" t="s">
        <v>123</v>
      </c>
      <c r="R2" s="121" t="s">
        <v>220</v>
      </c>
      <c r="S2" s="121" t="s">
        <v>221</v>
      </c>
      <c r="T2" s="121" t="s">
        <v>121</v>
      </c>
      <c r="U2" s="121" t="s">
        <v>122</v>
      </c>
      <c r="V2" s="121" t="s">
        <v>123</v>
      </c>
      <c r="W2" s="121" t="s">
        <v>220</v>
      </c>
      <c r="X2" s="121" t="s">
        <v>221</v>
      </c>
      <c r="Y2" s="121" t="s">
        <v>121</v>
      </c>
      <c r="Z2" s="121" t="s">
        <v>122</v>
      </c>
      <c r="AA2" s="121" t="s">
        <v>123</v>
      </c>
      <c r="AB2" s="121" t="s">
        <v>220</v>
      </c>
      <c r="AC2" s="121" t="s">
        <v>221</v>
      </c>
      <c r="AD2" s="121" t="s">
        <v>121</v>
      </c>
      <c r="AE2" s="121" t="s">
        <v>122</v>
      </c>
      <c r="AF2" s="121" t="s">
        <v>123</v>
      </c>
      <c r="AG2" s="121" t="s">
        <v>220</v>
      </c>
      <c r="AH2" s="121" t="s">
        <v>221</v>
      </c>
      <c r="AI2" s="121" t="s">
        <v>121</v>
      </c>
      <c r="AJ2" s="121" t="s">
        <v>122</v>
      </c>
      <c r="AK2" s="121" t="s">
        <v>123</v>
      </c>
      <c r="AL2" s="121" t="s">
        <v>220</v>
      </c>
      <c r="AM2" s="121" t="s">
        <v>221</v>
      </c>
      <c r="AN2" s="121" t="s">
        <v>121</v>
      </c>
      <c r="AO2" s="121" t="s">
        <v>122</v>
      </c>
      <c r="AP2" s="121" t="s">
        <v>123</v>
      </c>
      <c r="AQ2" s="121" t="s">
        <v>220</v>
      </c>
      <c r="AR2" s="121" t="s">
        <v>221</v>
      </c>
      <c r="AS2" s="121" t="s">
        <v>121</v>
      </c>
      <c r="AT2" s="121" t="s">
        <v>122</v>
      </c>
      <c r="AU2" s="121" t="s">
        <v>123</v>
      </c>
      <c r="AV2" s="121" t="s">
        <v>220</v>
      </c>
      <c r="AW2" s="121" t="s">
        <v>221</v>
      </c>
      <c r="AX2" s="121" t="s">
        <v>121</v>
      </c>
      <c r="AY2" s="121" t="s">
        <v>122</v>
      </c>
      <c r="AZ2" s="121" t="s">
        <v>123</v>
      </c>
      <c r="BA2" s="121" t="s">
        <v>220</v>
      </c>
      <c r="BB2" s="121" t="s">
        <v>221</v>
      </c>
      <c r="BC2" s="121" t="s">
        <v>121</v>
      </c>
      <c r="BD2" s="121" t="s">
        <v>122</v>
      </c>
      <c r="BE2" s="121" t="s">
        <v>123</v>
      </c>
      <c r="BF2" s="121" t="s">
        <v>220</v>
      </c>
      <c r="BG2" s="121" t="s">
        <v>221</v>
      </c>
      <c r="BH2" s="121" t="s">
        <v>121</v>
      </c>
      <c r="BI2" s="121" t="s">
        <v>122</v>
      </c>
      <c r="BJ2" s="121" t="s">
        <v>123</v>
      </c>
      <c r="BK2" s="121" t="s">
        <v>220</v>
      </c>
      <c r="BL2" s="121" t="s">
        <v>221</v>
      </c>
      <c r="BM2" s="121" t="s">
        <v>121</v>
      </c>
      <c r="BN2" s="121" t="s">
        <v>122</v>
      </c>
      <c r="BO2" s="121" t="s">
        <v>123</v>
      </c>
      <c r="BP2" s="121" t="s">
        <v>220</v>
      </c>
      <c r="BQ2" s="121" t="s">
        <v>221</v>
      </c>
      <c r="BR2" s="121" t="s">
        <v>121</v>
      </c>
      <c r="BS2" s="121" t="s">
        <v>122</v>
      </c>
    </row>
    <row r="3" spans="1:71" s="33" customFormat="1" x14ac:dyDescent="0.25">
      <c r="A3" s="67" t="s">
        <v>234</v>
      </c>
      <c r="B3" s="51" t="s">
        <v>124</v>
      </c>
      <c r="C3" s="51"/>
      <c r="D3" s="51"/>
      <c r="E3" s="18">
        <v>29</v>
      </c>
      <c r="F3" s="51">
        <f>IF(B3="MAL",E3,IF(E3&gt;=11,E3+variables!$B$1,11))</f>
        <v>29</v>
      </c>
      <c r="G3" s="68">
        <f t="shared" ref="G3:G12" si="0">$BS3/F3</f>
        <v>1</v>
      </c>
      <c r="H3" s="125">
        <v>29</v>
      </c>
      <c r="I3" s="125">
        <f>+H3+J3</f>
        <v>29</v>
      </c>
      <c r="J3" s="125"/>
      <c r="K3" s="18">
        <v>2019</v>
      </c>
      <c r="L3" s="18">
        <v>2019</v>
      </c>
      <c r="M3" s="18"/>
      <c r="N3" s="18"/>
      <c r="O3" s="18"/>
      <c r="P3" s="125">
        <f>+H3</f>
        <v>29</v>
      </c>
      <c r="Q3" s="18"/>
      <c r="R3" s="18"/>
      <c r="S3" s="18"/>
      <c r="T3" s="18"/>
      <c r="U3" s="119">
        <f>SUM(P3:T3)</f>
        <v>29</v>
      </c>
      <c r="V3" s="18"/>
      <c r="W3" s="18"/>
      <c r="X3" s="18"/>
      <c r="Y3" s="18"/>
      <c r="Z3" s="3">
        <f t="shared" ref="Z3:Z12" si="1">SUM(U3:Y3)</f>
        <v>29</v>
      </c>
      <c r="AA3" s="18"/>
      <c r="AB3" s="18"/>
      <c r="AC3" s="18"/>
      <c r="AD3" s="18"/>
      <c r="AE3" s="3">
        <f t="shared" ref="AE3:AE12" si="2">SUM(Z3:AD3)</f>
        <v>29</v>
      </c>
      <c r="AF3" s="18"/>
      <c r="AG3" s="18"/>
      <c r="AH3" s="18"/>
      <c r="AI3" s="18"/>
      <c r="AJ3" s="3">
        <f t="shared" ref="AJ3:AJ12" si="3">SUM(AE3:AI3)</f>
        <v>29</v>
      </c>
      <c r="AK3" s="18"/>
      <c r="AL3" s="18"/>
      <c r="AM3" s="18"/>
      <c r="AN3" s="18"/>
      <c r="AO3" s="3">
        <f t="shared" ref="AO3:AO12" si="4">SUM(AJ3:AN3)</f>
        <v>29</v>
      </c>
      <c r="AP3" s="18"/>
      <c r="AQ3" s="18"/>
      <c r="AR3" s="18"/>
      <c r="AS3" s="18"/>
      <c r="AT3" s="3">
        <f t="shared" ref="AT3:AT12" si="5">SUM(AO3:AS3)</f>
        <v>29</v>
      </c>
      <c r="AU3" s="18"/>
      <c r="AV3" s="18"/>
      <c r="AW3" s="18"/>
      <c r="AX3" s="18"/>
      <c r="AY3" s="3">
        <f t="shared" ref="AY3:AY12" si="6">SUM(AT3:AX3)</f>
        <v>29</v>
      </c>
      <c r="AZ3" s="18"/>
      <c r="BA3" s="18"/>
      <c r="BB3" s="18"/>
      <c r="BC3" s="18"/>
      <c r="BD3" s="3">
        <f t="shared" ref="BD3:BD12" si="7">SUM(AY3:BC3)</f>
        <v>29</v>
      </c>
      <c r="BE3" s="18"/>
      <c r="BF3" s="18"/>
      <c r="BG3" s="18"/>
      <c r="BH3" s="18"/>
      <c r="BI3" s="3">
        <f t="shared" ref="BI3:BI12" si="8">SUM(BD3:BH3)</f>
        <v>29</v>
      </c>
      <c r="BJ3" s="18"/>
      <c r="BK3" s="18"/>
      <c r="BL3" s="18"/>
      <c r="BM3" s="18"/>
      <c r="BN3" s="3">
        <f t="shared" ref="BN3:BN12" si="9">SUM(BI3:BM3)</f>
        <v>29</v>
      </c>
      <c r="BO3" s="18"/>
      <c r="BP3" s="18"/>
      <c r="BQ3" s="18"/>
      <c r="BR3" s="18"/>
      <c r="BS3" s="3">
        <f t="shared" ref="BS3:BS12" si="10">SUM(BN3:BR3)</f>
        <v>29</v>
      </c>
    </row>
    <row r="4" spans="1:71" s="33" customFormat="1" x14ac:dyDescent="0.25">
      <c r="A4" s="3"/>
      <c r="B4" s="42" t="s">
        <v>11</v>
      </c>
      <c r="C4" s="43">
        <v>1</v>
      </c>
      <c r="D4" s="43">
        <v>9612</v>
      </c>
      <c r="E4" s="13">
        <v>97</v>
      </c>
      <c r="F4" s="3">
        <f>IF(B4="MAL",E4,IF(E4&gt;=11,E4+variables!$B$1,11))</f>
        <v>98</v>
      </c>
      <c r="G4" s="68">
        <f t="shared" si="0"/>
        <v>0.95918367346938771</v>
      </c>
      <c r="H4" s="125">
        <v>90</v>
      </c>
      <c r="I4" s="125">
        <f t="shared" ref="I4:I12" si="11">+H4+J4</f>
        <v>90</v>
      </c>
      <c r="J4" s="125"/>
      <c r="K4" s="18">
        <v>2019</v>
      </c>
      <c r="L4" s="13">
        <v>2019</v>
      </c>
      <c r="M4" s="13"/>
      <c r="N4" s="13"/>
      <c r="O4" s="13"/>
      <c r="P4" s="119">
        <f t="shared" ref="P4:P12" si="12">+H4+SUM(M4:O4)</f>
        <v>90</v>
      </c>
      <c r="Q4" s="13"/>
      <c r="R4" s="13"/>
      <c r="S4" s="13"/>
      <c r="T4" s="13"/>
      <c r="U4" s="119">
        <f t="shared" ref="U4:U12" si="13">SUM(P4:T4)</f>
        <v>90</v>
      </c>
      <c r="V4" s="13"/>
      <c r="W4" s="13"/>
      <c r="X4" s="13"/>
      <c r="Y4" s="13"/>
      <c r="Z4" s="3">
        <f t="shared" si="1"/>
        <v>90</v>
      </c>
      <c r="AA4" s="13"/>
      <c r="AB4" s="13"/>
      <c r="AC4" s="13"/>
      <c r="AD4" s="13"/>
      <c r="AE4" s="3">
        <f t="shared" si="2"/>
        <v>90</v>
      </c>
      <c r="AF4" s="13"/>
      <c r="AG4" s="13"/>
      <c r="AH4" s="13"/>
      <c r="AI4" s="13"/>
      <c r="AJ4" s="3">
        <f t="shared" si="3"/>
        <v>90</v>
      </c>
      <c r="AK4" s="13"/>
      <c r="AL4" s="13"/>
      <c r="AM4" s="13">
        <v>4</v>
      </c>
      <c r="AN4" s="13"/>
      <c r="AO4" s="3">
        <f t="shared" si="4"/>
        <v>94</v>
      </c>
      <c r="AP4" s="13"/>
      <c r="AQ4" s="13"/>
      <c r="AR4" s="13"/>
      <c r="AS4" s="13"/>
      <c r="AT4" s="3">
        <f t="shared" si="5"/>
        <v>94</v>
      </c>
      <c r="AU4" s="13"/>
      <c r="AV4" s="13"/>
      <c r="AW4" s="13"/>
      <c r="AX4" s="13"/>
      <c r="AY4" s="3">
        <f t="shared" si="6"/>
        <v>94</v>
      </c>
      <c r="AZ4" s="13"/>
      <c r="BA4" s="13"/>
      <c r="BB4" s="13"/>
      <c r="BC4" s="13"/>
      <c r="BD4" s="3">
        <f t="shared" si="7"/>
        <v>94</v>
      </c>
      <c r="BE4" s="13"/>
      <c r="BF4" s="13"/>
      <c r="BG4" s="13"/>
      <c r="BH4" s="13"/>
      <c r="BI4" s="3">
        <f t="shared" si="8"/>
        <v>94</v>
      </c>
      <c r="BJ4" s="13"/>
      <c r="BK4" s="13"/>
      <c r="BL4" s="13"/>
      <c r="BM4" s="13"/>
      <c r="BN4" s="3">
        <f t="shared" si="9"/>
        <v>94</v>
      </c>
      <c r="BO4" s="13"/>
      <c r="BP4" s="13"/>
      <c r="BQ4" s="13"/>
      <c r="BR4" s="13"/>
      <c r="BS4" s="3">
        <f t="shared" si="10"/>
        <v>94</v>
      </c>
    </row>
    <row r="5" spans="1:71" s="239" customFormat="1" x14ac:dyDescent="0.25">
      <c r="A5" s="231"/>
      <c r="B5" s="232" t="s">
        <v>107</v>
      </c>
      <c r="C5" s="233">
        <v>2</v>
      </c>
      <c r="D5" s="233">
        <v>10223</v>
      </c>
      <c r="E5" s="232">
        <v>34</v>
      </c>
      <c r="F5" s="231">
        <f>IF(B5="MAL",E5,IF(E5&gt;=11,E5+variables!$B$1,11))</f>
        <v>35</v>
      </c>
      <c r="G5" s="235">
        <f t="shared" si="0"/>
        <v>1.1142857142857143</v>
      </c>
      <c r="H5" s="236">
        <v>20</v>
      </c>
      <c r="I5" s="236">
        <f t="shared" si="11"/>
        <v>21</v>
      </c>
      <c r="J5" s="236">
        <v>1</v>
      </c>
      <c r="K5" s="237">
        <v>2019</v>
      </c>
      <c r="L5" s="234">
        <v>2019</v>
      </c>
      <c r="M5" s="234"/>
      <c r="N5" s="234"/>
      <c r="O5" s="234"/>
      <c r="P5" s="238">
        <f t="shared" si="12"/>
        <v>20</v>
      </c>
      <c r="Q5" s="232"/>
      <c r="R5" s="234"/>
      <c r="S5" s="234"/>
      <c r="T5" s="234"/>
      <c r="U5" s="238">
        <f t="shared" si="13"/>
        <v>20</v>
      </c>
      <c r="V5" s="234"/>
      <c r="W5" s="234"/>
      <c r="X5" s="234"/>
      <c r="Y5" s="234"/>
      <c r="Z5" s="231">
        <f t="shared" si="1"/>
        <v>20</v>
      </c>
      <c r="AA5" s="234"/>
      <c r="AB5" s="234"/>
      <c r="AC5" s="234"/>
      <c r="AD5" s="234"/>
      <c r="AE5" s="231">
        <f t="shared" si="2"/>
        <v>20</v>
      </c>
      <c r="AF5" s="234"/>
      <c r="AG5" s="234"/>
      <c r="AH5" s="234"/>
      <c r="AI5" s="234"/>
      <c r="AJ5" s="231">
        <f t="shared" si="3"/>
        <v>20</v>
      </c>
      <c r="AK5" s="234">
        <v>1</v>
      </c>
      <c r="AL5" s="234">
        <v>3</v>
      </c>
      <c r="AM5" s="234">
        <v>13</v>
      </c>
      <c r="AN5" s="234">
        <v>1</v>
      </c>
      <c r="AO5" s="231">
        <f t="shared" si="4"/>
        <v>38</v>
      </c>
      <c r="AP5" s="234"/>
      <c r="AQ5" s="234"/>
      <c r="AR5" s="234">
        <v>1</v>
      </c>
      <c r="AS5" s="234"/>
      <c r="AT5" s="231">
        <f t="shared" si="5"/>
        <v>39</v>
      </c>
      <c r="AU5" s="234"/>
      <c r="AV5" s="234"/>
      <c r="AW5" s="234"/>
      <c r="AX5" s="234"/>
      <c r="AY5" s="231">
        <f t="shared" si="6"/>
        <v>39</v>
      </c>
      <c r="AZ5" s="234"/>
      <c r="BA5" s="234"/>
      <c r="BB5" s="234"/>
      <c r="BC5" s="234"/>
      <c r="BD5" s="231">
        <f t="shared" si="7"/>
        <v>39</v>
      </c>
      <c r="BE5" s="234"/>
      <c r="BF5" s="234"/>
      <c r="BG5" s="234"/>
      <c r="BH5" s="234"/>
      <c r="BI5" s="231">
        <f t="shared" si="8"/>
        <v>39</v>
      </c>
      <c r="BJ5" s="234"/>
      <c r="BK5" s="234"/>
      <c r="BL5" s="234"/>
      <c r="BM5" s="234"/>
      <c r="BN5" s="231">
        <f t="shared" si="9"/>
        <v>39</v>
      </c>
      <c r="BO5" s="234"/>
      <c r="BP5" s="234"/>
      <c r="BQ5" s="234"/>
      <c r="BR5" s="234"/>
      <c r="BS5" s="231">
        <f t="shared" si="10"/>
        <v>39</v>
      </c>
    </row>
    <row r="6" spans="1:71" s="33" customFormat="1" x14ac:dyDescent="0.25">
      <c r="A6" s="3"/>
      <c r="B6" s="42" t="s">
        <v>108</v>
      </c>
      <c r="C6" s="43">
        <v>6</v>
      </c>
      <c r="D6" s="43">
        <v>9951</v>
      </c>
      <c r="E6" s="13">
        <v>39</v>
      </c>
      <c r="F6" s="3">
        <f>IF(B6="MAL",E6,IF(E6&gt;=11,E6+variables!$B$1,11))</f>
        <v>40</v>
      </c>
      <c r="G6" s="68">
        <f t="shared" si="0"/>
        <v>0.85</v>
      </c>
      <c r="H6" s="125">
        <v>34</v>
      </c>
      <c r="I6" s="125">
        <f t="shared" si="11"/>
        <v>34</v>
      </c>
      <c r="J6" s="125"/>
      <c r="K6" s="18">
        <v>2019</v>
      </c>
      <c r="L6" s="13">
        <v>2019</v>
      </c>
      <c r="M6" s="13"/>
      <c r="N6" s="13"/>
      <c r="O6" s="13"/>
      <c r="P6" s="119">
        <f t="shared" si="12"/>
        <v>34</v>
      </c>
      <c r="Q6" s="13"/>
      <c r="R6" s="13"/>
      <c r="S6" s="13"/>
      <c r="T6" s="13"/>
      <c r="U6" s="119">
        <f t="shared" si="13"/>
        <v>34</v>
      </c>
      <c r="V6" s="13"/>
      <c r="W6" s="13"/>
      <c r="X6" s="13"/>
      <c r="Y6" s="13"/>
      <c r="Z6" s="3">
        <f t="shared" si="1"/>
        <v>34</v>
      </c>
      <c r="AA6" s="13"/>
      <c r="AB6" s="13"/>
      <c r="AC6" s="13"/>
      <c r="AD6" s="13"/>
      <c r="AE6" s="3">
        <f t="shared" si="2"/>
        <v>34</v>
      </c>
      <c r="AF6" s="13"/>
      <c r="AG6" s="13"/>
      <c r="AH6" s="13"/>
      <c r="AI6" s="13"/>
      <c r="AJ6" s="3">
        <f t="shared" si="3"/>
        <v>34</v>
      </c>
      <c r="AK6" s="13"/>
      <c r="AL6" s="13"/>
      <c r="AM6" s="13"/>
      <c r="AN6" s="13"/>
      <c r="AO6" s="3">
        <f t="shared" si="4"/>
        <v>34</v>
      </c>
      <c r="AP6" s="13"/>
      <c r="AQ6" s="13"/>
      <c r="AR6" s="13"/>
      <c r="AS6" s="13"/>
      <c r="AT6" s="3">
        <f t="shared" si="5"/>
        <v>34</v>
      </c>
      <c r="AU6" s="13"/>
      <c r="AV6" s="13"/>
      <c r="AW6" s="13"/>
      <c r="AX6" s="13"/>
      <c r="AY6" s="3">
        <f t="shared" si="6"/>
        <v>34</v>
      </c>
      <c r="AZ6" s="13"/>
      <c r="BA6" s="13"/>
      <c r="BB6" s="13"/>
      <c r="BC6" s="13"/>
      <c r="BD6" s="3">
        <f t="shared" si="7"/>
        <v>34</v>
      </c>
      <c r="BE6" s="13"/>
      <c r="BF6" s="13"/>
      <c r="BG6" s="13"/>
      <c r="BH6" s="13"/>
      <c r="BI6" s="3">
        <f t="shared" si="8"/>
        <v>34</v>
      </c>
      <c r="BJ6" s="13"/>
      <c r="BK6" s="13"/>
      <c r="BL6" s="13"/>
      <c r="BM6" s="13"/>
      <c r="BN6" s="3">
        <f t="shared" si="9"/>
        <v>34</v>
      </c>
      <c r="BO6" s="13"/>
      <c r="BP6" s="13"/>
      <c r="BQ6" s="13"/>
      <c r="BR6" s="13"/>
      <c r="BS6" s="3">
        <f t="shared" si="10"/>
        <v>34</v>
      </c>
    </row>
    <row r="7" spans="1:71" s="33" customFormat="1" x14ac:dyDescent="0.25">
      <c r="A7" s="3"/>
      <c r="B7" s="42" t="s">
        <v>209</v>
      </c>
      <c r="C7" s="43">
        <v>7</v>
      </c>
      <c r="D7" s="43">
        <v>9892</v>
      </c>
      <c r="E7" s="13">
        <v>51</v>
      </c>
      <c r="F7" s="3">
        <f>IF(B7="MAL",E7,IF(E7&gt;=11,E7+variables!$B$1,11))</f>
        <v>52</v>
      </c>
      <c r="G7" s="68">
        <f t="shared" si="0"/>
        <v>0.82692307692307687</v>
      </c>
      <c r="H7" s="125">
        <v>34</v>
      </c>
      <c r="I7" s="125">
        <f t="shared" si="11"/>
        <v>34</v>
      </c>
      <c r="J7" s="125"/>
      <c r="K7" s="18">
        <v>2019</v>
      </c>
      <c r="L7" s="13">
        <v>2019</v>
      </c>
      <c r="M7" s="13"/>
      <c r="N7" s="13"/>
      <c r="O7" s="13"/>
      <c r="P7" s="119">
        <f t="shared" si="12"/>
        <v>34</v>
      </c>
      <c r="Q7" s="13"/>
      <c r="R7" s="13"/>
      <c r="S7" s="13"/>
      <c r="T7" s="13"/>
      <c r="U7" s="119">
        <f t="shared" si="13"/>
        <v>34</v>
      </c>
      <c r="V7" s="13"/>
      <c r="W7" s="13"/>
      <c r="X7" s="13"/>
      <c r="Y7" s="13"/>
      <c r="Z7" s="3">
        <f t="shared" si="1"/>
        <v>34</v>
      </c>
      <c r="AA7" s="13"/>
      <c r="AB7" s="13"/>
      <c r="AC7" s="13">
        <v>5</v>
      </c>
      <c r="AD7" s="13"/>
      <c r="AE7" s="3">
        <f t="shared" si="2"/>
        <v>39</v>
      </c>
      <c r="AF7" s="13"/>
      <c r="AG7" s="13"/>
      <c r="AH7" s="13"/>
      <c r="AI7" s="13"/>
      <c r="AJ7" s="3">
        <f t="shared" si="3"/>
        <v>39</v>
      </c>
      <c r="AK7" s="13"/>
      <c r="AL7" s="13"/>
      <c r="AM7" s="13"/>
      <c r="AN7" s="13"/>
      <c r="AO7" s="3">
        <f t="shared" si="4"/>
        <v>39</v>
      </c>
      <c r="AP7" s="13"/>
      <c r="AQ7" s="13"/>
      <c r="AR7" s="13">
        <v>4</v>
      </c>
      <c r="AS7" s="13"/>
      <c r="AT7" s="3">
        <f t="shared" si="5"/>
        <v>43</v>
      </c>
      <c r="AU7" s="13"/>
      <c r="AV7" s="13"/>
      <c r="AW7" s="13"/>
      <c r="AX7" s="13"/>
      <c r="AY7" s="3">
        <f t="shared" si="6"/>
        <v>43</v>
      </c>
      <c r="AZ7" s="13"/>
      <c r="BA7" s="13"/>
      <c r="BB7" s="13"/>
      <c r="BC7" s="13"/>
      <c r="BD7" s="3">
        <f t="shared" si="7"/>
        <v>43</v>
      </c>
      <c r="BE7" s="13"/>
      <c r="BF7" s="13"/>
      <c r="BG7" s="13"/>
      <c r="BH7" s="13"/>
      <c r="BI7" s="3">
        <f t="shared" si="8"/>
        <v>43</v>
      </c>
      <c r="BJ7" s="13"/>
      <c r="BK7" s="13"/>
      <c r="BL7" s="13"/>
      <c r="BM7" s="13"/>
      <c r="BN7" s="3">
        <f t="shared" si="9"/>
        <v>43</v>
      </c>
      <c r="BO7" s="13"/>
      <c r="BP7" s="13"/>
      <c r="BQ7" s="13"/>
      <c r="BR7" s="13"/>
      <c r="BS7" s="3">
        <f t="shared" si="10"/>
        <v>43</v>
      </c>
    </row>
    <row r="8" spans="1:71" s="33" customFormat="1" x14ac:dyDescent="0.25">
      <c r="A8" s="3"/>
      <c r="B8" s="42" t="s">
        <v>291</v>
      </c>
      <c r="C8" s="43">
        <v>8</v>
      </c>
      <c r="D8" s="43">
        <v>10216</v>
      </c>
      <c r="E8" s="13">
        <v>165</v>
      </c>
      <c r="F8" s="3">
        <f>IF(B8="MAL",E8,IF(E8&gt;=11,E8+variables!$B$1,11))</f>
        <v>166</v>
      </c>
      <c r="G8" s="68">
        <f t="shared" si="0"/>
        <v>0.62048192771084343</v>
      </c>
      <c r="H8" s="125">
        <v>73</v>
      </c>
      <c r="I8" s="125">
        <f t="shared" si="11"/>
        <v>74</v>
      </c>
      <c r="J8" s="125">
        <v>1</v>
      </c>
      <c r="K8" s="18">
        <v>2019</v>
      </c>
      <c r="L8" s="13">
        <v>2019</v>
      </c>
      <c r="M8" s="13"/>
      <c r="N8" s="13"/>
      <c r="O8" s="13"/>
      <c r="P8" s="119">
        <f t="shared" si="12"/>
        <v>73</v>
      </c>
      <c r="Q8" s="13"/>
      <c r="R8" s="13"/>
      <c r="S8" s="13"/>
      <c r="T8" s="13"/>
      <c r="U8" s="119">
        <f t="shared" si="13"/>
        <v>73</v>
      </c>
      <c r="V8" s="13"/>
      <c r="W8" s="13"/>
      <c r="X8" s="13"/>
      <c r="Y8" s="13"/>
      <c r="Z8" s="3">
        <f t="shared" si="1"/>
        <v>73</v>
      </c>
      <c r="AA8" s="13"/>
      <c r="AB8" s="13"/>
      <c r="AC8" s="13"/>
      <c r="AD8" s="13"/>
      <c r="AE8" s="3">
        <f t="shared" si="2"/>
        <v>73</v>
      </c>
      <c r="AF8" s="13"/>
      <c r="AG8" s="13"/>
      <c r="AH8" s="13"/>
      <c r="AI8" s="13"/>
      <c r="AJ8" s="3">
        <f t="shared" si="3"/>
        <v>73</v>
      </c>
      <c r="AK8" s="13"/>
      <c r="AL8" s="13"/>
      <c r="AM8" s="13">
        <v>29</v>
      </c>
      <c r="AN8" s="13"/>
      <c r="AO8" s="3">
        <f t="shared" si="4"/>
        <v>102</v>
      </c>
      <c r="AP8" s="13"/>
      <c r="AQ8" s="13"/>
      <c r="AR8" s="13"/>
      <c r="AS8" s="13"/>
      <c r="AT8" s="3">
        <f t="shared" si="5"/>
        <v>102</v>
      </c>
      <c r="AU8" s="13"/>
      <c r="AV8" s="13">
        <v>1</v>
      </c>
      <c r="AW8" s="13"/>
      <c r="AX8" s="13"/>
      <c r="AY8" s="3">
        <f t="shared" si="6"/>
        <v>103</v>
      </c>
      <c r="AZ8" s="13"/>
      <c r="BA8" s="13"/>
      <c r="BB8" s="13"/>
      <c r="BC8" s="13"/>
      <c r="BD8" s="3">
        <f t="shared" si="7"/>
        <v>103</v>
      </c>
      <c r="BE8" s="13"/>
      <c r="BF8" s="13"/>
      <c r="BG8" s="13"/>
      <c r="BH8" s="13"/>
      <c r="BI8" s="3">
        <f t="shared" si="8"/>
        <v>103</v>
      </c>
      <c r="BJ8" s="13"/>
      <c r="BK8" s="13"/>
      <c r="BL8" s="13"/>
      <c r="BM8" s="13"/>
      <c r="BN8" s="3">
        <f t="shared" si="9"/>
        <v>103</v>
      </c>
      <c r="BO8" s="13"/>
      <c r="BP8" s="13"/>
      <c r="BQ8" s="13"/>
      <c r="BR8" s="13"/>
      <c r="BS8" s="3">
        <f t="shared" si="10"/>
        <v>103</v>
      </c>
    </row>
    <row r="9" spans="1:71" s="163" customFormat="1" x14ac:dyDescent="0.25">
      <c r="A9" s="159"/>
      <c r="B9" s="218" t="s">
        <v>92</v>
      </c>
      <c r="C9" s="219">
        <v>11</v>
      </c>
      <c r="D9" s="219">
        <v>11447</v>
      </c>
      <c r="E9" s="162">
        <v>31</v>
      </c>
      <c r="F9" s="159">
        <f>IF(B9="MAL",E9,IF(E9&gt;=11,E9+variables!$B$1,11))</f>
        <v>32</v>
      </c>
      <c r="G9" s="167">
        <f t="shared" si="0"/>
        <v>0.90625</v>
      </c>
      <c r="H9" s="168">
        <v>15</v>
      </c>
      <c r="I9" s="168">
        <f t="shared" si="11"/>
        <v>15</v>
      </c>
      <c r="J9" s="168"/>
      <c r="K9" s="170">
        <v>2019</v>
      </c>
      <c r="L9" s="162">
        <v>2019</v>
      </c>
      <c r="M9" s="162"/>
      <c r="N9" s="162"/>
      <c r="O9" s="162"/>
      <c r="P9" s="161">
        <f t="shared" si="12"/>
        <v>15</v>
      </c>
      <c r="Q9" s="162"/>
      <c r="R9" s="162"/>
      <c r="S9" s="162"/>
      <c r="T9" s="162"/>
      <c r="U9" s="161">
        <f t="shared" si="13"/>
        <v>15</v>
      </c>
      <c r="V9" s="162"/>
      <c r="W9" s="162"/>
      <c r="X9" s="162"/>
      <c r="Y9" s="162"/>
      <c r="Z9" s="159">
        <f t="shared" si="1"/>
        <v>15</v>
      </c>
      <c r="AA9" s="162"/>
      <c r="AB9" s="162"/>
      <c r="AC9" s="162">
        <v>2</v>
      </c>
      <c r="AD9" s="162"/>
      <c r="AE9" s="159">
        <f t="shared" si="2"/>
        <v>17</v>
      </c>
      <c r="AF9" s="162"/>
      <c r="AG9" s="162"/>
      <c r="AH9" s="162">
        <v>12</v>
      </c>
      <c r="AI9" s="162"/>
      <c r="AJ9" s="159">
        <f t="shared" si="3"/>
        <v>29</v>
      </c>
      <c r="AK9" s="162"/>
      <c r="AL9" s="162"/>
      <c r="AM9" s="162"/>
      <c r="AN9" s="162"/>
      <c r="AO9" s="159">
        <f t="shared" si="4"/>
        <v>29</v>
      </c>
      <c r="AP9" s="162"/>
      <c r="AQ9" s="162"/>
      <c r="AR9" s="162"/>
      <c r="AS9" s="162"/>
      <c r="AT9" s="159">
        <f t="shared" si="5"/>
        <v>29</v>
      </c>
      <c r="AU9" s="162"/>
      <c r="AV9" s="162"/>
      <c r="AW9" s="162"/>
      <c r="AX9" s="162"/>
      <c r="AY9" s="159">
        <f t="shared" si="6"/>
        <v>29</v>
      </c>
      <c r="AZ9" s="162"/>
      <c r="BA9" s="162"/>
      <c r="BB9" s="162"/>
      <c r="BC9" s="162"/>
      <c r="BD9" s="159">
        <f t="shared" si="7"/>
        <v>29</v>
      </c>
      <c r="BE9" s="162"/>
      <c r="BF9" s="162"/>
      <c r="BG9" s="162"/>
      <c r="BH9" s="162"/>
      <c r="BI9" s="159">
        <f t="shared" si="8"/>
        <v>29</v>
      </c>
      <c r="BJ9" s="162"/>
      <c r="BK9" s="162"/>
      <c r="BL9" s="162"/>
      <c r="BM9" s="162"/>
      <c r="BN9" s="159">
        <f t="shared" si="9"/>
        <v>29</v>
      </c>
      <c r="BO9" s="162"/>
      <c r="BP9" s="162"/>
      <c r="BQ9" s="162"/>
      <c r="BR9" s="162"/>
      <c r="BS9" s="159">
        <f t="shared" si="10"/>
        <v>29</v>
      </c>
    </row>
    <row r="10" spans="1:71" s="33" customFormat="1" x14ac:dyDescent="0.25">
      <c r="A10" s="3"/>
      <c r="B10" s="42" t="s">
        <v>407</v>
      </c>
      <c r="C10" s="43">
        <v>13</v>
      </c>
      <c r="D10" s="43"/>
      <c r="E10" s="13">
        <v>22</v>
      </c>
      <c r="F10" s="3">
        <f>IF(B10="MAL",E10,IF(E10&gt;=11,E10+variables!$B$1,11))</f>
        <v>23</v>
      </c>
      <c r="G10" s="68">
        <f t="shared" si="0"/>
        <v>0.91304347826086951</v>
      </c>
      <c r="H10" s="125">
        <v>10</v>
      </c>
      <c r="I10" s="125">
        <f t="shared" si="11"/>
        <v>11</v>
      </c>
      <c r="J10" s="125">
        <v>1</v>
      </c>
      <c r="K10" s="18">
        <v>2019</v>
      </c>
      <c r="L10" s="13">
        <v>2019</v>
      </c>
      <c r="M10" s="13"/>
      <c r="N10" s="13"/>
      <c r="O10" s="13"/>
      <c r="P10" s="119">
        <f>+H10+SUM(M10:O10)</f>
        <v>10</v>
      </c>
      <c r="Q10" s="13"/>
      <c r="R10" s="13"/>
      <c r="S10" s="13"/>
      <c r="T10" s="13"/>
      <c r="U10" s="119">
        <f>SUM(P10:T10)</f>
        <v>10</v>
      </c>
      <c r="V10" s="13"/>
      <c r="W10" s="13"/>
      <c r="X10" s="13"/>
      <c r="Y10" s="13"/>
      <c r="Z10" s="3">
        <f>SUM(U10:Y10)</f>
        <v>10</v>
      </c>
      <c r="AA10" s="13"/>
      <c r="AB10" s="13"/>
      <c r="AC10" s="13"/>
      <c r="AD10" s="13"/>
      <c r="AE10" s="3">
        <f>SUM(Z10:AD10)</f>
        <v>10</v>
      </c>
      <c r="AF10" s="13"/>
      <c r="AG10" s="13"/>
      <c r="AH10" s="13"/>
      <c r="AI10" s="13"/>
      <c r="AJ10" s="3">
        <f>SUM(AE10:AI10)</f>
        <v>10</v>
      </c>
      <c r="AK10" s="13">
        <v>1</v>
      </c>
      <c r="AL10" s="13">
        <v>1</v>
      </c>
      <c r="AM10" s="13">
        <v>9</v>
      </c>
      <c r="AN10" s="13"/>
      <c r="AO10" s="3">
        <f>SUM(AJ10:AN10)</f>
        <v>21</v>
      </c>
      <c r="AP10" s="13"/>
      <c r="AQ10" s="13"/>
      <c r="AR10" s="13"/>
      <c r="AS10" s="13"/>
      <c r="AT10" s="3">
        <f>SUM(AO10:AS10)</f>
        <v>21</v>
      </c>
      <c r="AU10" s="13"/>
      <c r="AV10" s="13"/>
      <c r="AW10" s="13"/>
      <c r="AX10" s="13"/>
      <c r="AY10" s="3">
        <f>SUM(AT10:AX10)</f>
        <v>21</v>
      </c>
      <c r="AZ10" s="13"/>
      <c r="BA10" s="13"/>
      <c r="BB10" s="13"/>
      <c r="BC10" s="13"/>
      <c r="BD10" s="3">
        <f>SUM(AY10:BC10)</f>
        <v>21</v>
      </c>
      <c r="BE10" s="13"/>
      <c r="BF10" s="13"/>
      <c r="BG10" s="13"/>
      <c r="BH10" s="13"/>
      <c r="BI10" s="3">
        <f>SUM(BD10:BH10)</f>
        <v>21</v>
      </c>
      <c r="BJ10" s="13"/>
      <c r="BK10" s="13"/>
      <c r="BL10" s="13"/>
      <c r="BM10" s="13"/>
      <c r="BN10" s="3">
        <f>SUM(BI10:BM10)</f>
        <v>21</v>
      </c>
      <c r="BO10" s="13"/>
      <c r="BP10" s="13"/>
      <c r="BQ10" s="13"/>
      <c r="BR10" s="13"/>
      <c r="BS10" s="3">
        <f>SUM(BN10:BR10)</f>
        <v>21</v>
      </c>
    </row>
    <row r="11" spans="1:71" s="33" customFormat="1" x14ac:dyDescent="0.25">
      <c r="A11" s="3"/>
      <c r="B11" s="42" t="s">
        <v>397</v>
      </c>
      <c r="C11" s="43">
        <v>15</v>
      </c>
      <c r="D11" s="43">
        <v>2485</v>
      </c>
      <c r="E11" s="13">
        <v>55</v>
      </c>
      <c r="F11" s="3">
        <f>IF(B11="MAL",E11,IF(E11&gt;=11,E11+variables!$B$1,11))</f>
        <v>56</v>
      </c>
      <c r="G11" s="68">
        <f t="shared" si="0"/>
        <v>0.8571428571428571</v>
      </c>
      <c r="H11" s="125">
        <v>42</v>
      </c>
      <c r="I11" s="125">
        <f t="shared" si="11"/>
        <v>42</v>
      </c>
      <c r="J11" s="125"/>
      <c r="K11" s="18">
        <v>2019</v>
      </c>
      <c r="L11" s="13">
        <v>2019</v>
      </c>
      <c r="M11" s="13"/>
      <c r="N11" s="13"/>
      <c r="O11" s="13"/>
      <c r="P11" s="119">
        <f t="shared" si="12"/>
        <v>42</v>
      </c>
      <c r="Q11" s="13"/>
      <c r="R11" s="13"/>
      <c r="S11" s="13"/>
      <c r="T11" s="13"/>
      <c r="U11" s="119">
        <f t="shared" si="13"/>
        <v>42</v>
      </c>
      <c r="V11" s="13"/>
      <c r="W11" s="13"/>
      <c r="X11" s="13"/>
      <c r="Y11" s="13"/>
      <c r="Z11" s="3">
        <f t="shared" si="1"/>
        <v>42</v>
      </c>
      <c r="AA11" s="13"/>
      <c r="AB11" s="13"/>
      <c r="AC11" s="13"/>
      <c r="AD11" s="13"/>
      <c r="AE11" s="3">
        <f t="shared" si="2"/>
        <v>42</v>
      </c>
      <c r="AF11" s="13"/>
      <c r="AG11" s="13"/>
      <c r="AH11" s="13">
        <v>6</v>
      </c>
      <c r="AI11" s="13"/>
      <c r="AJ11" s="3">
        <f t="shared" si="3"/>
        <v>48</v>
      </c>
      <c r="AK11" s="13"/>
      <c r="AL11" s="13"/>
      <c r="AM11" s="13"/>
      <c r="AN11" s="13"/>
      <c r="AO11" s="3">
        <f t="shared" si="4"/>
        <v>48</v>
      </c>
      <c r="AP11" s="13"/>
      <c r="AQ11" s="13"/>
      <c r="AR11" s="13"/>
      <c r="AS11" s="13"/>
      <c r="AT11" s="3">
        <f t="shared" si="5"/>
        <v>48</v>
      </c>
      <c r="AU11" s="13"/>
      <c r="AV11" s="13"/>
      <c r="AW11" s="13"/>
      <c r="AX11" s="13"/>
      <c r="AY11" s="3">
        <f t="shared" si="6"/>
        <v>48</v>
      </c>
      <c r="AZ11" s="13"/>
      <c r="BA11" s="13"/>
      <c r="BB11" s="13"/>
      <c r="BC11" s="13"/>
      <c r="BD11" s="3">
        <f t="shared" si="7"/>
        <v>48</v>
      </c>
      <c r="BE11" s="13"/>
      <c r="BF11" s="13"/>
      <c r="BG11" s="13"/>
      <c r="BH11" s="13"/>
      <c r="BI11" s="3">
        <f t="shared" si="8"/>
        <v>48</v>
      </c>
      <c r="BJ11" s="13"/>
      <c r="BK11" s="13"/>
      <c r="BL11" s="13"/>
      <c r="BM11" s="13"/>
      <c r="BN11" s="3">
        <f t="shared" si="9"/>
        <v>48</v>
      </c>
      <c r="BO11" s="13"/>
      <c r="BP11" s="13"/>
      <c r="BQ11" s="13"/>
      <c r="BR11" s="13"/>
      <c r="BS11" s="3">
        <f t="shared" si="10"/>
        <v>48</v>
      </c>
    </row>
    <row r="12" spans="1:71" s="239" customFormat="1" x14ac:dyDescent="0.25">
      <c r="A12" s="231"/>
      <c r="B12" s="232" t="s">
        <v>315</v>
      </c>
      <c r="C12" s="233">
        <v>303</v>
      </c>
      <c r="D12" s="233">
        <v>10033</v>
      </c>
      <c r="E12" s="234">
        <v>41</v>
      </c>
      <c r="F12" s="231">
        <f>IF(B12="MAL",E12,IF(E12&gt;=11,E12+variables!$B$1,11))</f>
        <v>42</v>
      </c>
      <c r="G12" s="235">
        <f t="shared" si="0"/>
        <v>1.0238095238095237</v>
      </c>
      <c r="H12" s="236">
        <v>41</v>
      </c>
      <c r="I12" s="236">
        <f t="shared" si="11"/>
        <v>41</v>
      </c>
      <c r="J12" s="236"/>
      <c r="K12" s="237">
        <v>2019</v>
      </c>
      <c r="L12" s="234">
        <v>2019</v>
      </c>
      <c r="M12" s="234">
        <v>1</v>
      </c>
      <c r="N12" s="234">
        <v>1</v>
      </c>
      <c r="O12" s="234"/>
      <c r="P12" s="238">
        <f t="shared" si="12"/>
        <v>43</v>
      </c>
      <c r="Q12" s="234"/>
      <c r="R12" s="234"/>
      <c r="S12" s="234"/>
      <c r="T12" s="234"/>
      <c r="U12" s="238">
        <f t="shared" si="13"/>
        <v>43</v>
      </c>
      <c r="V12" s="234"/>
      <c r="W12" s="234"/>
      <c r="X12" s="234"/>
      <c r="Y12" s="234"/>
      <c r="Z12" s="231">
        <f t="shared" si="1"/>
        <v>43</v>
      </c>
      <c r="AA12" s="234"/>
      <c r="AB12" s="234"/>
      <c r="AC12" s="234"/>
      <c r="AD12" s="234"/>
      <c r="AE12" s="231">
        <f t="shared" si="2"/>
        <v>43</v>
      </c>
      <c r="AF12" s="234"/>
      <c r="AG12" s="234"/>
      <c r="AH12" s="234"/>
      <c r="AI12" s="234"/>
      <c r="AJ12" s="231">
        <f t="shared" si="3"/>
        <v>43</v>
      </c>
      <c r="AK12" s="234"/>
      <c r="AL12" s="234"/>
      <c r="AM12" s="234"/>
      <c r="AN12" s="234"/>
      <c r="AO12" s="231">
        <f t="shared" si="4"/>
        <v>43</v>
      </c>
      <c r="AP12" s="234"/>
      <c r="AQ12" s="234"/>
      <c r="AR12" s="234"/>
      <c r="AS12" s="234"/>
      <c r="AT12" s="231">
        <f t="shared" si="5"/>
        <v>43</v>
      </c>
      <c r="AU12" s="234"/>
      <c r="AV12" s="234"/>
      <c r="AW12" s="234"/>
      <c r="AX12" s="234"/>
      <c r="AY12" s="231">
        <f t="shared" si="6"/>
        <v>43</v>
      </c>
      <c r="AZ12" s="234"/>
      <c r="BA12" s="234"/>
      <c r="BB12" s="234"/>
      <c r="BC12" s="234"/>
      <c r="BD12" s="231">
        <f t="shared" si="7"/>
        <v>43</v>
      </c>
      <c r="BE12" s="234"/>
      <c r="BF12" s="234"/>
      <c r="BG12" s="234"/>
      <c r="BH12" s="234"/>
      <c r="BI12" s="231">
        <f t="shared" si="8"/>
        <v>43</v>
      </c>
      <c r="BJ12" s="234"/>
      <c r="BK12" s="234"/>
      <c r="BL12" s="234"/>
      <c r="BM12" s="234"/>
      <c r="BN12" s="231">
        <f t="shared" si="9"/>
        <v>43</v>
      </c>
      <c r="BO12" s="234"/>
      <c r="BP12" s="234"/>
      <c r="BQ12" s="234"/>
      <c r="BR12" s="234"/>
      <c r="BS12" s="231">
        <f t="shared" si="10"/>
        <v>43</v>
      </c>
    </row>
    <row r="13" spans="1:71" s="33" customForma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f t="shared" ref="M13:AR13" si="14">SUM(M3:M12)</f>
        <v>1</v>
      </c>
      <c r="N13" s="3">
        <f t="shared" si="14"/>
        <v>1</v>
      </c>
      <c r="O13" s="3">
        <f t="shared" si="14"/>
        <v>0</v>
      </c>
      <c r="P13" s="119">
        <f t="shared" si="14"/>
        <v>390</v>
      </c>
      <c r="Q13" s="119">
        <f t="shared" si="14"/>
        <v>0</v>
      </c>
      <c r="R13" s="119">
        <f t="shared" si="14"/>
        <v>0</v>
      </c>
      <c r="S13" s="119">
        <f t="shared" si="14"/>
        <v>0</v>
      </c>
      <c r="T13" s="119">
        <f t="shared" si="14"/>
        <v>0</v>
      </c>
      <c r="U13" s="119">
        <f t="shared" si="14"/>
        <v>390</v>
      </c>
      <c r="V13" s="119">
        <f t="shared" si="14"/>
        <v>0</v>
      </c>
      <c r="W13" s="119">
        <f t="shared" si="14"/>
        <v>0</v>
      </c>
      <c r="X13" s="119">
        <f t="shared" si="14"/>
        <v>0</v>
      </c>
      <c r="Y13" s="119">
        <f t="shared" si="14"/>
        <v>0</v>
      </c>
      <c r="Z13" s="119">
        <f t="shared" si="14"/>
        <v>390</v>
      </c>
      <c r="AA13" s="119">
        <f t="shared" si="14"/>
        <v>0</v>
      </c>
      <c r="AB13" s="119">
        <f t="shared" si="14"/>
        <v>0</v>
      </c>
      <c r="AC13" s="119">
        <f t="shared" si="14"/>
        <v>7</v>
      </c>
      <c r="AD13" s="119">
        <f t="shared" si="14"/>
        <v>0</v>
      </c>
      <c r="AE13" s="119">
        <f t="shared" si="14"/>
        <v>397</v>
      </c>
      <c r="AF13" s="119">
        <f t="shared" si="14"/>
        <v>0</v>
      </c>
      <c r="AG13" s="119">
        <f t="shared" si="14"/>
        <v>0</v>
      </c>
      <c r="AH13" s="119">
        <f t="shared" si="14"/>
        <v>18</v>
      </c>
      <c r="AI13" s="119">
        <f t="shared" si="14"/>
        <v>0</v>
      </c>
      <c r="AJ13" s="119">
        <f t="shared" si="14"/>
        <v>415</v>
      </c>
      <c r="AK13" s="119">
        <f t="shared" si="14"/>
        <v>2</v>
      </c>
      <c r="AL13" s="119">
        <f t="shared" si="14"/>
        <v>4</v>
      </c>
      <c r="AM13" s="119">
        <f t="shared" si="14"/>
        <v>55</v>
      </c>
      <c r="AN13" s="119">
        <f t="shared" si="14"/>
        <v>1</v>
      </c>
      <c r="AO13" s="119">
        <f t="shared" si="14"/>
        <v>477</v>
      </c>
      <c r="AP13" s="119">
        <f t="shared" si="14"/>
        <v>0</v>
      </c>
      <c r="AQ13" s="119">
        <f t="shared" si="14"/>
        <v>0</v>
      </c>
      <c r="AR13" s="119">
        <f t="shared" si="14"/>
        <v>5</v>
      </c>
      <c r="AS13" s="119">
        <f t="shared" ref="AS13:BS13" si="15">SUM(AS3:AS12)</f>
        <v>0</v>
      </c>
      <c r="AT13" s="119">
        <f t="shared" si="15"/>
        <v>482</v>
      </c>
      <c r="AU13" s="119">
        <f t="shared" si="15"/>
        <v>0</v>
      </c>
      <c r="AV13" s="119">
        <f t="shared" si="15"/>
        <v>1</v>
      </c>
      <c r="AW13" s="119">
        <f t="shared" si="15"/>
        <v>0</v>
      </c>
      <c r="AX13" s="119">
        <f t="shared" si="15"/>
        <v>0</v>
      </c>
      <c r="AY13" s="119">
        <f t="shared" si="15"/>
        <v>483</v>
      </c>
      <c r="AZ13" s="119">
        <f t="shared" si="15"/>
        <v>0</v>
      </c>
      <c r="BA13" s="119">
        <f t="shared" si="15"/>
        <v>0</v>
      </c>
      <c r="BB13" s="119">
        <f t="shared" si="15"/>
        <v>0</v>
      </c>
      <c r="BC13" s="119">
        <f t="shared" si="15"/>
        <v>0</v>
      </c>
      <c r="BD13" s="119">
        <f t="shared" si="15"/>
        <v>483</v>
      </c>
      <c r="BE13" s="119">
        <f t="shared" si="15"/>
        <v>0</v>
      </c>
      <c r="BF13" s="119">
        <f t="shared" si="15"/>
        <v>0</v>
      </c>
      <c r="BG13" s="119">
        <f t="shared" si="15"/>
        <v>0</v>
      </c>
      <c r="BH13" s="119">
        <f t="shared" si="15"/>
        <v>0</v>
      </c>
      <c r="BI13" s="119">
        <f t="shared" si="15"/>
        <v>483</v>
      </c>
      <c r="BJ13" s="119">
        <f t="shared" si="15"/>
        <v>0</v>
      </c>
      <c r="BK13" s="119">
        <f t="shared" si="15"/>
        <v>0</v>
      </c>
      <c r="BL13" s="119">
        <f t="shared" si="15"/>
        <v>0</v>
      </c>
      <c r="BM13" s="119">
        <f t="shared" si="15"/>
        <v>0</v>
      </c>
      <c r="BN13" s="119">
        <f t="shared" si="15"/>
        <v>483</v>
      </c>
      <c r="BO13" s="119">
        <f t="shared" si="15"/>
        <v>0</v>
      </c>
      <c r="BP13" s="119">
        <f t="shared" si="15"/>
        <v>0</v>
      </c>
      <c r="BQ13" s="119">
        <f t="shared" si="15"/>
        <v>0</v>
      </c>
      <c r="BR13" s="119">
        <f t="shared" si="15"/>
        <v>0</v>
      </c>
      <c r="BS13" s="119">
        <f t="shared" si="15"/>
        <v>483</v>
      </c>
    </row>
    <row r="14" spans="1:71" s="33" customFormat="1" x14ac:dyDescent="0.25">
      <c r="A14" s="3"/>
      <c r="B14" s="3" t="s">
        <v>264</v>
      </c>
      <c r="C14" s="3">
        <f>COUNT(C4:C12)</f>
        <v>9</v>
      </c>
      <c r="D14" s="3"/>
      <c r="E14" s="3">
        <f>SUM(E3:E12)</f>
        <v>564</v>
      </c>
      <c r="F14" s="3">
        <f>SUM(F3:F12)</f>
        <v>573</v>
      </c>
      <c r="G14" s="32">
        <f>$BS13/F14</f>
        <v>0.84293193717277481</v>
      </c>
      <c r="H14" s="119">
        <f>SUM(H3:H12)</f>
        <v>388</v>
      </c>
      <c r="I14" s="119">
        <f>SUM(I3:I12)</f>
        <v>391</v>
      </c>
      <c r="J14" s="119">
        <f>SUM(J3:J12)</f>
        <v>3</v>
      </c>
      <c r="K14" s="3"/>
      <c r="L14" s="3"/>
      <c r="M14" s="3">
        <f>SUM(M3:M12)</f>
        <v>1</v>
      </c>
      <c r="N14" s="3">
        <f>SUM(N3:N12)</f>
        <v>1</v>
      </c>
      <c r="O14" s="3">
        <f>SUM(O3:O12)</f>
        <v>0</v>
      </c>
      <c r="P14" s="32">
        <f>P13/F14</f>
        <v>0.68062827225130895</v>
      </c>
      <c r="Q14" s="119">
        <f>+L13+Q13</f>
        <v>0</v>
      </c>
      <c r="R14" s="3">
        <f>M13+R13</f>
        <v>1</v>
      </c>
      <c r="S14" s="3">
        <f>N13+S13</f>
        <v>1</v>
      </c>
      <c r="T14" s="3">
        <f>O13+T13</f>
        <v>0</v>
      </c>
      <c r="U14" s="32">
        <f>U13/F14</f>
        <v>0.68062827225130895</v>
      </c>
      <c r="V14" s="119">
        <f>+Q14+V13</f>
        <v>0</v>
      </c>
      <c r="W14" s="3">
        <f>R14+W13</f>
        <v>1</v>
      </c>
      <c r="X14" s="3">
        <f>S14+X13</f>
        <v>1</v>
      </c>
      <c r="Y14" s="3">
        <f>T14+Y13</f>
        <v>0</v>
      </c>
      <c r="Z14" s="32">
        <f>Z13/F14</f>
        <v>0.68062827225130895</v>
      </c>
      <c r="AA14" s="119">
        <f>+V14+AA13</f>
        <v>0</v>
      </c>
      <c r="AB14" s="3">
        <f>W14+AB13</f>
        <v>1</v>
      </c>
      <c r="AC14" s="3">
        <f>X14+AC13</f>
        <v>8</v>
      </c>
      <c r="AD14" s="3">
        <f>Y14+AD13</f>
        <v>0</v>
      </c>
      <c r="AE14" s="32">
        <f>AE13/F14</f>
        <v>0.6928446771378709</v>
      </c>
      <c r="AF14" s="119">
        <f>+AA14+AF13</f>
        <v>0</v>
      </c>
      <c r="AG14" s="3">
        <f>AB14+AG13</f>
        <v>1</v>
      </c>
      <c r="AH14" s="3">
        <f>AC14+AH13</f>
        <v>26</v>
      </c>
      <c r="AI14" s="3">
        <f>AD14+AI13</f>
        <v>0</v>
      </c>
      <c r="AJ14" s="32">
        <f>AJ13/F14</f>
        <v>0.72425828970331585</v>
      </c>
      <c r="AK14" s="119">
        <f>+AF14+AK13</f>
        <v>2</v>
      </c>
      <c r="AL14" s="3">
        <f>AG14+AL13</f>
        <v>5</v>
      </c>
      <c r="AM14" s="3">
        <f>AH14+AM13</f>
        <v>81</v>
      </c>
      <c r="AN14" s="3">
        <f>AI14+AN13</f>
        <v>1</v>
      </c>
      <c r="AO14" s="32">
        <f>AO13/F14</f>
        <v>0.83246073298429324</v>
      </c>
      <c r="AP14" s="119">
        <f>+AK14+AP13</f>
        <v>2</v>
      </c>
      <c r="AQ14" s="3">
        <f>AL14+AQ13</f>
        <v>5</v>
      </c>
      <c r="AR14" s="3">
        <f>AM14+AR13</f>
        <v>86</v>
      </c>
      <c r="AS14" s="3">
        <f>AN14+AS13</f>
        <v>1</v>
      </c>
      <c r="AT14" s="32">
        <f>AT13/F14</f>
        <v>0.84118673647469455</v>
      </c>
      <c r="AU14" s="119">
        <f>+AP14+AU13</f>
        <v>2</v>
      </c>
      <c r="AV14" s="3">
        <f>AQ14+AV13</f>
        <v>6</v>
      </c>
      <c r="AW14" s="3">
        <f>AR14+AW13</f>
        <v>86</v>
      </c>
      <c r="AX14" s="3">
        <f>AS14+AX13</f>
        <v>1</v>
      </c>
      <c r="AY14" s="32">
        <f>AY13/F14</f>
        <v>0.84293193717277481</v>
      </c>
      <c r="AZ14" s="119">
        <f>+AU14+AZ13</f>
        <v>2</v>
      </c>
      <c r="BA14" s="3">
        <f>AV14+BA13</f>
        <v>6</v>
      </c>
      <c r="BB14" s="3">
        <f>AW14+BB13</f>
        <v>86</v>
      </c>
      <c r="BC14" s="3">
        <f>AX14+BC13</f>
        <v>1</v>
      </c>
      <c r="BD14" s="32">
        <f>BD13/F14</f>
        <v>0.84293193717277481</v>
      </c>
      <c r="BE14" s="119">
        <f>+AZ14+BE13</f>
        <v>2</v>
      </c>
      <c r="BF14" s="3">
        <f>BA14+BF13</f>
        <v>6</v>
      </c>
      <c r="BG14" s="3">
        <f>BB14+BG13</f>
        <v>86</v>
      </c>
      <c r="BH14" s="3">
        <f>BC14+BH13</f>
        <v>1</v>
      </c>
      <c r="BI14" s="32">
        <f>BI13/F14</f>
        <v>0.84293193717277481</v>
      </c>
      <c r="BJ14" s="119">
        <f>+BE14+BJ13</f>
        <v>2</v>
      </c>
      <c r="BK14" s="3">
        <f>BF14+BK13</f>
        <v>6</v>
      </c>
      <c r="BL14" s="3">
        <f>BG14+BL13</f>
        <v>86</v>
      </c>
      <c r="BM14" s="3">
        <f>BH14+BM13</f>
        <v>1</v>
      </c>
      <c r="BN14" s="32">
        <f>BN13/F14</f>
        <v>0.84293193717277481</v>
      </c>
      <c r="BO14" s="119">
        <f>+BJ14+BO13</f>
        <v>2</v>
      </c>
      <c r="BP14" s="3">
        <f>BK14+BP13</f>
        <v>6</v>
      </c>
      <c r="BQ14" s="3">
        <f>BL14+BQ13</f>
        <v>86</v>
      </c>
      <c r="BR14" s="3">
        <f>BM14+BR13</f>
        <v>1</v>
      </c>
      <c r="BS14" s="32">
        <f>BS13/F14</f>
        <v>0.84293193717277481</v>
      </c>
    </row>
    <row r="15" spans="1:71" s="33" customFormat="1" x14ac:dyDescent="0.25"/>
    <row r="16" spans="1:71" s="33" customFormat="1" x14ac:dyDescent="0.25">
      <c r="A16" s="31" t="s">
        <v>292</v>
      </c>
      <c r="B16" s="3" t="s">
        <v>124</v>
      </c>
      <c r="C16" s="3"/>
      <c r="D16" s="3"/>
      <c r="E16" s="38">
        <v>65</v>
      </c>
      <c r="F16" s="3">
        <f>IF(B16="MAL",E16,IF(E16&gt;=11,E16+variables!$B$1,11))</f>
        <v>65</v>
      </c>
      <c r="G16" s="32">
        <f t="shared" ref="G16:G30" si="16">$BS16/F16</f>
        <v>0.90769230769230769</v>
      </c>
      <c r="H16" s="13">
        <v>56</v>
      </c>
      <c r="I16" s="119">
        <f t="shared" ref="I16:I30" si="17">H16+J16</f>
        <v>56</v>
      </c>
      <c r="J16" s="13"/>
      <c r="K16" s="13">
        <v>2019</v>
      </c>
      <c r="L16" s="13">
        <v>2019</v>
      </c>
      <c r="M16" s="13"/>
      <c r="N16" s="13"/>
      <c r="O16" s="13"/>
      <c r="P16" s="119">
        <f>+H16</f>
        <v>56</v>
      </c>
      <c r="Q16" s="13"/>
      <c r="R16" s="13"/>
      <c r="S16" s="13"/>
      <c r="T16" s="13"/>
      <c r="U16" s="119">
        <f>SUM(P16:T16)</f>
        <v>56</v>
      </c>
      <c r="V16" s="13"/>
      <c r="W16" s="13"/>
      <c r="X16" s="13"/>
      <c r="Y16" s="13"/>
      <c r="Z16" s="3">
        <f t="shared" ref="Z16:Z30" si="18">SUM(U16:Y16)</f>
        <v>56</v>
      </c>
      <c r="AA16" s="13"/>
      <c r="AB16" s="13"/>
      <c r="AC16" s="13"/>
      <c r="AD16" s="13"/>
      <c r="AE16" s="3">
        <f t="shared" ref="AE16:AE30" si="19">SUM(Z16:AD16)</f>
        <v>56</v>
      </c>
      <c r="AF16" s="13"/>
      <c r="AG16" s="13"/>
      <c r="AH16" s="13">
        <v>1</v>
      </c>
      <c r="AI16" s="13">
        <v>2</v>
      </c>
      <c r="AJ16" s="3">
        <f t="shared" ref="AJ16:AJ30" si="20">SUM(AE16:AI16)</f>
        <v>59</v>
      </c>
      <c r="AK16" s="13"/>
      <c r="AL16" s="13"/>
      <c r="AM16" s="13"/>
      <c r="AN16" s="13"/>
      <c r="AO16" s="3">
        <f t="shared" ref="AO16:AO30" si="21">SUM(AJ16:AN16)</f>
        <v>59</v>
      </c>
      <c r="AP16" s="13"/>
      <c r="AQ16" s="13"/>
      <c r="AR16" s="13"/>
      <c r="AS16" s="13"/>
      <c r="AT16" s="3">
        <f t="shared" ref="AT16:AT30" si="22">SUM(AO16:AS16)</f>
        <v>59</v>
      </c>
      <c r="AU16" s="13"/>
      <c r="AV16" s="13"/>
      <c r="AW16" s="13"/>
      <c r="AX16" s="13"/>
      <c r="AY16" s="3">
        <f t="shared" ref="AY16:AY30" si="23">SUM(AT16:AX16)</f>
        <v>59</v>
      </c>
      <c r="AZ16" s="13"/>
      <c r="BA16" s="13"/>
      <c r="BB16" s="13"/>
      <c r="BC16" s="13"/>
      <c r="BD16" s="3">
        <f>SUM(AY16:BC16)</f>
        <v>59</v>
      </c>
      <c r="BE16" s="13"/>
      <c r="BF16" s="13"/>
      <c r="BG16" s="13"/>
      <c r="BH16" s="13"/>
      <c r="BI16" s="3">
        <f t="shared" ref="BI16:BI30" si="24">SUM(BD16:BH16)</f>
        <v>59</v>
      </c>
      <c r="BJ16" s="13"/>
      <c r="BK16" s="13"/>
      <c r="BL16" s="13"/>
      <c r="BM16" s="13"/>
      <c r="BN16" s="3">
        <f t="shared" ref="BN16:BN30" si="25">SUM(BI16:BM16)</f>
        <v>59</v>
      </c>
      <c r="BO16" s="13"/>
      <c r="BP16" s="13"/>
      <c r="BQ16" s="13"/>
      <c r="BR16" s="13"/>
      <c r="BS16" s="3">
        <f t="shared" ref="BS16:BS30" si="26">SUM(BN16:BR16)</f>
        <v>59</v>
      </c>
    </row>
    <row r="17" spans="1:71" s="33" customFormat="1" x14ac:dyDescent="0.25">
      <c r="A17" s="3"/>
      <c r="B17" s="42" t="s">
        <v>261</v>
      </c>
      <c r="C17" s="43">
        <v>8</v>
      </c>
      <c r="D17" s="43">
        <v>974</v>
      </c>
      <c r="E17" s="38">
        <v>27</v>
      </c>
      <c r="F17" s="3">
        <f>IF(B17="MAL",E17,IF(E17&gt;=11,E17+variables!$B$1,11))</f>
        <v>28</v>
      </c>
      <c r="G17" s="32">
        <f t="shared" si="16"/>
        <v>0.42857142857142855</v>
      </c>
      <c r="H17" s="13">
        <v>12</v>
      </c>
      <c r="I17" s="119">
        <f t="shared" si="17"/>
        <v>12</v>
      </c>
      <c r="J17" s="13"/>
      <c r="K17" s="13">
        <v>2017</v>
      </c>
      <c r="L17" s="13">
        <v>2019</v>
      </c>
      <c r="M17" s="13"/>
      <c r="N17" s="13"/>
      <c r="O17" s="13"/>
      <c r="P17" s="119">
        <f t="shared" ref="P17:P24" si="27">+H17+SUM(M17:O17)</f>
        <v>12</v>
      </c>
      <c r="Q17" s="13"/>
      <c r="R17" s="13"/>
      <c r="S17" s="13"/>
      <c r="T17" s="13"/>
      <c r="U17" s="119">
        <f>SUM(P17:T17)</f>
        <v>12</v>
      </c>
      <c r="V17" s="13"/>
      <c r="W17" s="13"/>
      <c r="X17" s="13"/>
      <c r="Y17" s="13"/>
      <c r="Z17" s="3">
        <f t="shared" si="18"/>
        <v>12</v>
      </c>
      <c r="AA17" s="13"/>
      <c r="AB17" s="13"/>
      <c r="AC17" s="13"/>
      <c r="AD17" s="13"/>
      <c r="AE17" s="3">
        <f t="shared" si="19"/>
        <v>12</v>
      </c>
      <c r="AF17" s="13"/>
      <c r="AG17" s="13"/>
      <c r="AH17" s="13"/>
      <c r="AI17" s="13"/>
      <c r="AJ17" s="3">
        <f t="shared" si="20"/>
        <v>12</v>
      </c>
      <c r="AK17" s="13"/>
      <c r="AL17" s="13"/>
      <c r="AM17" s="13"/>
      <c r="AN17" s="13"/>
      <c r="AO17" s="3">
        <f t="shared" si="21"/>
        <v>12</v>
      </c>
      <c r="AP17" s="13"/>
      <c r="AQ17" s="13"/>
      <c r="AR17" s="13"/>
      <c r="AS17" s="13"/>
      <c r="AT17" s="3">
        <f t="shared" si="22"/>
        <v>12</v>
      </c>
      <c r="AU17" s="13"/>
      <c r="AV17" s="13"/>
      <c r="AW17" s="13"/>
      <c r="AX17" s="13"/>
      <c r="AY17" s="3">
        <f t="shared" si="23"/>
        <v>12</v>
      </c>
      <c r="AZ17" s="13"/>
      <c r="BA17" s="13"/>
      <c r="BB17" s="13"/>
      <c r="BC17" s="13"/>
      <c r="BD17" s="3">
        <f>SUM(AY17:BC17)</f>
        <v>12</v>
      </c>
      <c r="BE17" s="13"/>
      <c r="BF17" s="13"/>
      <c r="BG17" s="13"/>
      <c r="BH17" s="13"/>
      <c r="BI17" s="3">
        <f t="shared" si="24"/>
        <v>12</v>
      </c>
      <c r="BJ17" s="13"/>
      <c r="BK17" s="13"/>
      <c r="BL17" s="13"/>
      <c r="BM17" s="13"/>
      <c r="BN17" s="3">
        <f t="shared" si="25"/>
        <v>12</v>
      </c>
      <c r="BO17" s="13"/>
      <c r="BP17" s="13"/>
      <c r="BQ17" s="13"/>
      <c r="BR17" s="13"/>
      <c r="BS17" s="3">
        <f t="shared" si="26"/>
        <v>12</v>
      </c>
    </row>
    <row r="18" spans="1:71" s="33" customFormat="1" x14ac:dyDescent="0.25">
      <c r="A18" s="3"/>
      <c r="B18" s="66" t="s">
        <v>30</v>
      </c>
      <c r="C18" s="43">
        <v>13</v>
      </c>
      <c r="D18" s="43">
        <v>739</v>
      </c>
      <c r="E18" s="38">
        <v>18</v>
      </c>
      <c r="F18" s="3">
        <f>IF(B18="MAL",E18,IF(E18&gt;=11,E18+variables!$B$1,11))</f>
        <v>19</v>
      </c>
      <c r="G18" s="32">
        <f t="shared" si="16"/>
        <v>0.47368421052631576</v>
      </c>
      <c r="H18" s="13">
        <v>8</v>
      </c>
      <c r="I18" s="119">
        <f t="shared" si="17"/>
        <v>8</v>
      </c>
      <c r="J18" s="13"/>
      <c r="K18" s="13">
        <v>2019</v>
      </c>
      <c r="L18" s="13">
        <v>2018</v>
      </c>
      <c r="M18" s="13"/>
      <c r="N18" s="13"/>
      <c r="O18" s="13"/>
      <c r="P18" s="119">
        <f t="shared" si="27"/>
        <v>8</v>
      </c>
      <c r="Q18" s="13"/>
      <c r="R18" s="13"/>
      <c r="S18" s="13"/>
      <c r="T18" s="13"/>
      <c r="U18" s="119">
        <f t="shared" ref="U18:U30" si="28">SUM(P18:T18)</f>
        <v>8</v>
      </c>
      <c r="V18" s="13"/>
      <c r="W18" s="13"/>
      <c r="X18" s="13">
        <v>1</v>
      </c>
      <c r="Y18" s="13"/>
      <c r="Z18" s="3">
        <f t="shared" si="18"/>
        <v>9</v>
      </c>
      <c r="AA18" s="13"/>
      <c r="AB18" s="13"/>
      <c r="AC18" s="13"/>
      <c r="AD18" s="13"/>
      <c r="AE18" s="3">
        <f t="shared" si="19"/>
        <v>9</v>
      </c>
      <c r="AF18" s="13"/>
      <c r="AG18" s="13"/>
      <c r="AH18" s="13"/>
      <c r="AI18" s="13"/>
      <c r="AJ18" s="3">
        <f t="shared" si="20"/>
        <v>9</v>
      </c>
      <c r="AK18" s="13"/>
      <c r="AL18" s="13"/>
      <c r="AM18" s="13"/>
      <c r="AN18" s="13"/>
      <c r="AO18" s="3">
        <f t="shared" si="21"/>
        <v>9</v>
      </c>
      <c r="AP18" s="13"/>
      <c r="AQ18" s="13"/>
      <c r="AR18" s="13"/>
      <c r="AS18" s="13"/>
      <c r="AT18" s="3">
        <f t="shared" si="22"/>
        <v>9</v>
      </c>
      <c r="AU18" s="13"/>
      <c r="AV18" s="13"/>
      <c r="AW18" s="13"/>
      <c r="AX18" s="13"/>
      <c r="AY18" s="3">
        <f t="shared" si="23"/>
        <v>9</v>
      </c>
      <c r="AZ18" s="13"/>
      <c r="BA18" s="13"/>
      <c r="BB18" s="13"/>
      <c r="BC18" s="13"/>
      <c r="BD18" s="3">
        <f t="shared" ref="BD18:BD28" si="29">SUM(AY18:BC18)</f>
        <v>9</v>
      </c>
      <c r="BE18" s="13"/>
      <c r="BF18" s="13"/>
      <c r="BG18" s="13"/>
      <c r="BH18" s="13"/>
      <c r="BI18" s="3">
        <f t="shared" si="24"/>
        <v>9</v>
      </c>
      <c r="BJ18" s="13"/>
      <c r="BK18" s="13"/>
      <c r="BL18" s="13"/>
      <c r="BM18" s="13"/>
      <c r="BN18" s="3">
        <f t="shared" si="25"/>
        <v>9</v>
      </c>
      <c r="BO18" s="13"/>
      <c r="BP18" s="13"/>
      <c r="BQ18" s="13"/>
      <c r="BR18" s="13"/>
      <c r="BS18" s="3">
        <f t="shared" si="26"/>
        <v>9</v>
      </c>
    </row>
    <row r="19" spans="1:71" s="163" customFormat="1" x14ac:dyDescent="0.25">
      <c r="A19" s="159"/>
      <c r="B19" s="218" t="s">
        <v>40</v>
      </c>
      <c r="C19" s="219">
        <v>18</v>
      </c>
      <c r="D19" s="219">
        <v>3</v>
      </c>
      <c r="E19" s="214">
        <v>25</v>
      </c>
      <c r="F19" s="159">
        <f>IF(B19="MAL",E19,IF(E19&gt;=11,E19+variables!$B$1,11))</f>
        <v>26</v>
      </c>
      <c r="G19" s="160">
        <f t="shared" si="16"/>
        <v>0.53846153846153844</v>
      </c>
      <c r="H19" s="162">
        <v>4</v>
      </c>
      <c r="I19" s="161">
        <f t="shared" si="17"/>
        <v>4</v>
      </c>
      <c r="J19" s="162"/>
      <c r="K19" s="162">
        <v>2019</v>
      </c>
      <c r="L19" s="162">
        <v>2019</v>
      </c>
      <c r="M19" s="162"/>
      <c r="N19" s="162"/>
      <c r="O19" s="162"/>
      <c r="P19" s="161">
        <f t="shared" si="27"/>
        <v>4</v>
      </c>
      <c r="Q19" s="162"/>
      <c r="R19" s="162"/>
      <c r="S19" s="162"/>
      <c r="T19" s="162"/>
      <c r="U19" s="161">
        <f t="shared" si="28"/>
        <v>4</v>
      </c>
      <c r="V19" s="162"/>
      <c r="W19" s="162"/>
      <c r="X19" s="162"/>
      <c r="Y19" s="162"/>
      <c r="Z19" s="159">
        <f t="shared" si="18"/>
        <v>4</v>
      </c>
      <c r="AA19" s="162"/>
      <c r="AB19" s="162"/>
      <c r="AC19" s="162"/>
      <c r="AD19" s="162"/>
      <c r="AE19" s="159">
        <f t="shared" si="19"/>
        <v>4</v>
      </c>
      <c r="AF19" s="162"/>
      <c r="AG19" s="162"/>
      <c r="AH19" s="162">
        <v>3</v>
      </c>
      <c r="AI19" s="162"/>
      <c r="AJ19" s="159">
        <f t="shared" si="20"/>
        <v>7</v>
      </c>
      <c r="AK19" s="162"/>
      <c r="AL19" s="162"/>
      <c r="AM19" s="162">
        <v>7</v>
      </c>
      <c r="AN19" s="162"/>
      <c r="AO19" s="159">
        <f t="shared" si="21"/>
        <v>14</v>
      </c>
      <c r="AP19" s="162"/>
      <c r="AQ19" s="162"/>
      <c r="AR19" s="162"/>
      <c r="AS19" s="162"/>
      <c r="AT19" s="159">
        <f t="shared" si="22"/>
        <v>14</v>
      </c>
      <c r="AU19" s="162"/>
      <c r="AV19" s="162"/>
      <c r="AW19" s="162"/>
      <c r="AX19" s="162"/>
      <c r="AY19" s="159">
        <f t="shared" si="23"/>
        <v>14</v>
      </c>
      <c r="AZ19" s="162"/>
      <c r="BA19" s="162"/>
      <c r="BB19" s="162"/>
      <c r="BC19" s="162"/>
      <c r="BD19" s="159">
        <f t="shared" si="29"/>
        <v>14</v>
      </c>
      <c r="BE19" s="162"/>
      <c r="BF19" s="162"/>
      <c r="BG19" s="162"/>
      <c r="BH19" s="162"/>
      <c r="BI19" s="159">
        <f t="shared" si="24"/>
        <v>14</v>
      </c>
      <c r="BJ19" s="162"/>
      <c r="BK19" s="162"/>
      <c r="BL19" s="162"/>
      <c r="BM19" s="162"/>
      <c r="BN19" s="159">
        <f t="shared" si="25"/>
        <v>14</v>
      </c>
      <c r="BO19" s="162"/>
      <c r="BP19" s="162"/>
      <c r="BQ19" s="162"/>
      <c r="BR19" s="162"/>
      <c r="BS19" s="159">
        <f t="shared" si="26"/>
        <v>14</v>
      </c>
    </row>
    <row r="20" spans="1:71" s="33" customFormat="1" x14ac:dyDescent="0.25">
      <c r="A20" s="3"/>
      <c r="B20" s="42" t="s">
        <v>41</v>
      </c>
      <c r="C20" s="43">
        <v>29</v>
      </c>
      <c r="D20" s="43">
        <v>2754</v>
      </c>
      <c r="E20" s="38">
        <v>44</v>
      </c>
      <c r="F20" s="3">
        <f>IF(B20="MAL",E20,IF(E20&gt;=11,E20+variables!$B$1,11))</f>
        <v>45</v>
      </c>
      <c r="G20" s="32">
        <f t="shared" si="16"/>
        <v>0.84444444444444444</v>
      </c>
      <c r="H20" s="13">
        <v>23</v>
      </c>
      <c r="I20" s="119">
        <f t="shared" si="17"/>
        <v>23</v>
      </c>
      <c r="J20" s="13"/>
      <c r="K20" s="13">
        <v>2019</v>
      </c>
      <c r="L20" s="13">
        <v>2019</v>
      </c>
      <c r="M20" s="13"/>
      <c r="N20" s="13"/>
      <c r="O20" s="13"/>
      <c r="P20" s="119">
        <f t="shared" si="27"/>
        <v>23</v>
      </c>
      <c r="Q20" s="13"/>
      <c r="R20" s="13"/>
      <c r="S20" s="13"/>
      <c r="T20" s="13"/>
      <c r="U20" s="119">
        <f t="shared" si="28"/>
        <v>23</v>
      </c>
      <c r="V20" s="13"/>
      <c r="W20" s="13"/>
      <c r="X20" s="13">
        <v>6</v>
      </c>
      <c r="Y20" s="13"/>
      <c r="Z20" s="3">
        <f t="shared" si="18"/>
        <v>29</v>
      </c>
      <c r="AA20" s="13"/>
      <c r="AB20" s="13"/>
      <c r="AC20" s="13"/>
      <c r="AD20" s="13"/>
      <c r="AE20" s="3">
        <f t="shared" si="19"/>
        <v>29</v>
      </c>
      <c r="AF20" s="13"/>
      <c r="AG20" s="13"/>
      <c r="AH20" s="13">
        <v>9</v>
      </c>
      <c r="AI20" s="13"/>
      <c r="AJ20" s="3">
        <f t="shared" si="20"/>
        <v>38</v>
      </c>
      <c r="AK20" s="13"/>
      <c r="AL20" s="13"/>
      <c r="AM20" s="13"/>
      <c r="AN20" s="13"/>
      <c r="AO20" s="3">
        <f t="shared" si="21"/>
        <v>38</v>
      </c>
      <c r="AP20" s="13"/>
      <c r="AQ20" s="13"/>
      <c r="AR20" s="13"/>
      <c r="AS20" s="13"/>
      <c r="AT20" s="3">
        <f t="shared" si="22"/>
        <v>38</v>
      </c>
      <c r="AU20" s="13"/>
      <c r="AV20" s="13"/>
      <c r="AW20" s="13"/>
      <c r="AX20" s="13"/>
      <c r="AY20" s="3">
        <f t="shared" si="23"/>
        <v>38</v>
      </c>
      <c r="AZ20" s="13"/>
      <c r="BA20" s="13"/>
      <c r="BB20" s="13"/>
      <c r="BC20" s="13"/>
      <c r="BD20" s="3">
        <f t="shared" si="29"/>
        <v>38</v>
      </c>
      <c r="BE20" s="13"/>
      <c r="BF20" s="13"/>
      <c r="BG20" s="13"/>
      <c r="BH20" s="13"/>
      <c r="BI20" s="3">
        <f t="shared" si="24"/>
        <v>38</v>
      </c>
      <c r="BJ20" s="13"/>
      <c r="BK20" s="13"/>
      <c r="BL20" s="13"/>
      <c r="BM20" s="13"/>
      <c r="BN20" s="3">
        <f t="shared" si="25"/>
        <v>38</v>
      </c>
      <c r="BO20" s="13"/>
      <c r="BP20" s="13"/>
      <c r="BQ20" s="13"/>
      <c r="BR20" s="13"/>
      <c r="BS20" s="3">
        <f t="shared" si="26"/>
        <v>38</v>
      </c>
    </row>
    <row r="21" spans="1:71" s="239" customFormat="1" x14ac:dyDescent="0.25">
      <c r="A21" s="231"/>
      <c r="B21" s="232" t="s">
        <v>406</v>
      </c>
      <c r="C21" s="233">
        <v>33</v>
      </c>
      <c r="D21" s="233"/>
      <c r="E21" s="273">
        <v>29</v>
      </c>
      <c r="F21" s="231">
        <f>IF(B21="MAL",E21,IF(E21&gt;=11,E21+variables!$B$1,11))</f>
        <v>30</v>
      </c>
      <c r="G21" s="265">
        <f t="shared" si="16"/>
        <v>1.1000000000000001</v>
      </c>
      <c r="H21" s="234">
        <v>6</v>
      </c>
      <c r="I21" s="238">
        <f t="shared" si="17"/>
        <v>6</v>
      </c>
      <c r="J21" s="234"/>
      <c r="K21" s="234">
        <v>2019</v>
      </c>
      <c r="L21" s="234">
        <v>2019</v>
      </c>
      <c r="M21" s="234"/>
      <c r="N21" s="234"/>
      <c r="O21" s="234"/>
      <c r="P21" s="238">
        <f t="shared" si="27"/>
        <v>6</v>
      </c>
      <c r="Q21" s="234"/>
      <c r="R21" s="234"/>
      <c r="S21" s="234"/>
      <c r="T21" s="234"/>
      <c r="U21" s="238">
        <f t="shared" si="28"/>
        <v>6</v>
      </c>
      <c r="V21" s="234"/>
      <c r="W21" s="234">
        <v>1</v>
      </c>
      <c r="X21" s="234">
        <v>1</v>
      </c>
      <c r="Y21" s="234"/>
      <c r="Z21" s="231">
        <f>SUM(U21:Y21)</f>
        <v>8</v>
      </c>
      <c r="AA21" s="234"/>
      <c r="AB21" s="234"/>
      <c r="AC21" s="234"/>
      <c r="AD21" s="234"/>
      <c r="AE21" s="231">
        <f>SUM(Z21:AD21)</f>
        <v>8</v>
      </c>
      <c r="AF21" s="234"/>
      <c r="AG21" s="234">
        <v>3</v>
      </c>
      <c r="AH21" s="234">
        <v>22</v>
      </c>
      <c r="AI21" s="234"/>
      <c r="AJ21" s="231">
        <f>SUM(AE21:AI21)</f>
        <v>33</v>
      </c>
      <c r="AK21" s="234"/>
      <c r="AL21" s="234"/>
      <c r="AM21" s="234"/>
      <c r="AN21" s="234"/>
      <c r="AO21" s="231">
        <f>SUM(AJ21:AN21)</f>
        <v>33</v>
      </c>
      <c r="AP21" s="234"/>
      <c r="AQ21" s="234"/>
      <c r="AR21" s="234"/>
      <c r="AS21" s="234"/>
      <c r="AT21" s="231">
        <f>SUM(AO21:AS21)</f>
        <v>33</v>
      </c>
      <c r="AU21" s="234"/>
      <c r="AV21" s="234"/>
      <c r="AW21" s="234"/>
      <c r="AX21" s="234"/>
      <c r="AY21" s="231">
        <f>SUM(AT21:AX21)</f>
        <v>33</v>
      </c>
      <c r="AZ21" s="234"/>
      <c r="BA21" s="234"/>
      <c r="BB21" s="234"/>
      <c r="BC21" s="234"/>
      <c r="BD21" s="231">
        <f>SUM(AY21:BC21)</f>
        <v>33</v>
      </c>
      <c r="BE21" s="234"/>
      <c r="BF21" s="234"/>
      <c r="BG21" s="234"/>
      <c r="BH21" s="234"/>
      <c r="BI21" s="231">
        <f>SUM(BD21:BH21)</f>
        <v>33</v>
      </c>
      <c r="BJ21" s="234"/>
      <c r="BK21" s="234"/>
      <c r="BL21" s="234"/>
      <c r="BM21" s="234"/>
      <c r="BN21" s="231">
        <f>SUM(BI21:BM21)</f>
        <v>33</v>
      </c>
      <c r="BO21" s="234"/>
      <c r="BP21" s="234"/>
      <c r="BQ21" s="234"/>
      <c r="BR21" s="234"/>
      <c r="BS21" s="231">
        <f>SUM(BN21:BR21)</f>
        <v>33</v>
      </c>
    </row>
    <row r="22" spans="1:71" s="33" customFormat="1" x14ac:dyDescent="0.25">
      <c r="A22" s="3"/>
      <c r="B22" s="42" t="s">
        <v>381</v>
      </c>
      <c r="C22" s="43">
        <v>38</v>
      </c>
      <c r="D22" s="43">
        <v>6708</v>
      </c>
      <c r="E22" s="38">
        <v>26</v>
      </c>
      <c r="F22" s="3">
        <f>IF(B22="MAL",E22,IF(E22&gt;=11,E22+variables!$B$1,11))</f>
        <v>27</v>
      </c>
      <c r="G22" s="32">
        <f t="shared" si="16"/>
        <v>0.29629629629629628</v>
      </c>
      <c r="H22" s="13">
        <v>6</v>
      </c>
      <c r="I22" s="119">
        <f t="shared" si="17"/>
        <v>6</v>
      </c>
      <c r="J22" s="13"/>
      <c r="K22" s="13">
        <v>2017</v>
      </c>
      <c r="L22" s="65">
        <v>2018</v>
      </c>
      <c r="M22" s="13"/>
      <c r="N22" s="13"/>
      <c r="O22" s="13"/>
      <c r="P22" s="119">
        <f t="shared" si="27"/>
        <v>6</v>
      </c>
      <c r="Q22" s="13"/>
      <c r="R22" s="13"/>
      <c r="S22" s="13"/>
      <c r="T22" s="13"/>
      <c r="U22" s="119">
        <f t="shared" si="28"/>
        <v>6</v>
      </c>
      <c r="V22" s="13"/>
      <c r="W22" s="13">
        <v>2</v>
      </c>
      <c r="X22" s="13"/>
      <c r="Y22" s="13"/>
      <c r="Z22" s="3">
        <f t="shared" si="18"/>
        <v>8</v>
      </c>
      <c r="AA22" s="13"/>
      <c r="AB22" s="13"/>
      <c r="AC22" s="13"/>
      <c r="AD22" s="13"/>
      <c r="AE22" s="3">
        <f t="shared" si="19"/>
        <v>8</v>
      </c>
      <c r="AF22" s="13"/>
      <c r="AG22" s="13"/>
      <c r="AH22" s="13"/>
      <c r="AI22" s="13"/>
      <c r="AJ22" s="3">
        <f t="shared" si="20"/>
        <v>8</v>
      </c>
      <c r="AK22" s="13"/>
      <c r="AL22" s="13"/>
      <c r="AM22" s="13"/>
      <c r="AN22" s="13"/>
      <c r="AO22" s="3">
        <f t="shared" si="21"/>
        <v>8</v>
      </c>
      <c r="AP22" s="13"/>
      <c r="AQ22" s="13"/>
      <c r="AR22" s="13"/>
      <c r="AS22" s="13"/>
      <c r="AT22" s="3">
        <f t="shared" si="22"/>
        <v>8</v>
      </c>
      <c r="AU22" s="13"/>
      <c r="AV22" s="13"/>
      <c r="AW22" s="13"/>
      <c r="AX22" s="13"/>
      <c r="AY22" s="3">
        <f t="shared" si="23"/>
        <v>8</v>
      </c>
      <c r="AZ22" s="13"/>
      <c r="BA22" s="13"/>
      <c r="BB22" s="13"/>
      <c r="BC22" s="13"/>
      <c r="BD22" s="3">
        <f t="shared" si="29"/>
        <v>8</v>
      </c>
      <c r="BE22" s="13"/>
      <c r="BF22" s="13"/>
      <c r="BG22" s="13"/>
      <c r="BH22" s="13"/>
      <c r="BI22" s="3">
        <f t="shared" si="24"/>
        <v>8</v>
      </c>
      <c r="BJ22" s="13"/>
      <c r="BK22" s="13"/>
      <c r="BL22" s="13"/>
      <c r="BM22" s="13"/>
      <c r="BN22" s="3">
        <f t="shared" si="25"/>
        <v>8</v>
      </c>
      <c r="BO22" s="13"/>
      <c r="BP22" s="13"/>
      <c r="BQ22" s="13"/>
      <c r="BR22" s="13"/>
      <c r="BS22" s="3">
        <f t="shared" si="26"/>
        <v>8</v>
      </c>
    </row>
    <row r="23" spans="1:71" s="33" customFormat="1" x14ac:dyDescent="0.25">
      <c r="A23" s="3"/>
      <c r="B23" s="40" t="s">
        <v>275</v>
      </c>
      <c r="C23" s="43">
        <v>44</v>
      </c>
      <c r="D23" s="43">
        <v>6495</v>
      </c>
      <c r="E23" s="38">
        <v>24</v>
      </c>
      <c r="F23" s="3">
        <f>IF(B23="MAL",E23,IF(E23&gt;=11,E23+variables!$B$1,11))</f>
        <v>25</v>
      </c>
      <c r="G23" s="32">
        <f t="shared" si="16"/>
        <v>0.6</v>
      </c>
      <c r="H23" s="13">
        <v>8</v>
      </c>
      <c r="I23" s="119">
        <f t="shared" si="17"/>
        <v>9</v>
      </c>
      <c r="J23" s="13">
        <v>1</v>
      </c>
      <c r="K23" s="13">
        <v>2019</v>
      </c>
      <c r="L23" s="65">
        <v>2019</v>
      </c>
      <c r="M23" s="13"/>
      <c r="N23" s="13">
        <v>1</v>
      </c>
      <c r="O23" s="13">
        <v>3</v>
      </c>
      <c r="P23" s="119">
        <f t="shared" si="27"/>
        <v>12</v>
      </c>
      <c r="Q23" s="13"/>
      <c r="R23" s="13"/>
      <c r="S23" s="13"/>
      <c r="T23" s="13"/>
      <c r="U23" s="119">
        <f t="shared" si="28"/>
        <v>12</v>
      </c>
      <c r="V23" s="13">
        <v>1</v>
      </c>
      <c r="W23" s="13">
        <v>1</v>
      </c>
      <c r="X23" s="13">
        <v>1</v>
      </c>
      <c r="Y23" s="13"/>
      <c r="Z23" s="3">
        <f t="shared" si="18"/>
        <v>15</v>
      </c>
      <c r="AA23" s="13"/>
      <c r="AB23" s="13"/>
      <c r="AC23" s="13"/>
      <c r="AD23" s="13"/>
      <c r="AE23" s="3">
        <f t="shared" si="19"/>
        <v>15</v>
      </c>
      <c r="AF23" s="13"/>
      <c r="AG23" s="13"/>
      <c r="AH23" s="13"/>
      <c r="AI23" s="13"/>
      <c r="AJ23" s="3">
        <f t="shared" si="20"/>
        <v>15</v>
      </c>
      <c r="AK23" s="13"/>
      <c r="AL23" s="13"/>
      <c r="AM23" s="13"/>
      <c r="AN23" s="13"/>
      <c r="AO23" s="3">
        <f t="shared" si="21"/>
        <v>15</v>
      </c>
      <c r="AP23" s="13"/>
      <c r="AQ23" s="13"/>
      <c r="AR23" s="13"/>
      <c r="AS23" s="13"/>
      <c r="AT23" s="3">
        <f t="shared" si="22"/>
        <v>15</v>
      </c>
      <c r="AU23" s="13"/>
      <c r="AV23" s="13"/>
      <c r="AW23" s="13"/>
      <c r="AX23" s="13"/>
      <c r="AY23" s="3">
        <f t="shared" si="23"/>
        <v>15</v>
      </c>
      <c r="AZ23" s="13"/>
      <c r="BA23" s="13"/>
      <c r="BB23" s="13"/>
      <c r="BC23" s="13"/>
      <c r="BD23" s="3">
        <f t="shared" si="29"/>
        <v>15</v>
      </c>
      <c r="BE23" s="13"/>
      <c r="BF23" s="13"/>
      <c r="BG23" s="13"/>
      <c r="BH23" s="13"/>
      <c r="BI23" s="3">
        <f t="shared" si="24"/>
        <v>15</v>
      </c>
      <c r="BJ23" s="13"/>
      <c r="BK23" s="13"/>
      <c r="BL23" s="13"/>
      <c r="BM23" s="13"/>
      <c r="BN23" s="3">
        <f t="shared" si="25"/>
        <v>15</v>
      </c>
      <c r="BO23" s="13"/>
      <c r="BP23" s="13"/>
      <c r="BQ23" s="13"/>
      <c r="BR23" s="13"/>
      <c r="BS23" s="3">
        <f t="shared" si="26"/>
        <v>15</v>
      </c>
    </row>
    <row r="24" spans="1:71" s="239" customFormat="1" x14ac:dyDescent="0.25">
      <c r="A24" s="231"/>
      <c r="B24" s="232" t="s">
        <v>200</v>
      </c>
      <c r="C24" s="233">
        <v>45</v>
      </c>
      <c r="D24" s="233">
        <v>2493</v>
      </c>
      <c r="E24" s="273">
        <v>46</v>
      </c>
      <c r="F24" s="231">
        <f>IF(B24="MAL",E24,IF(E24&gt;=11,E24+variables!$B$1,11))</f>
        <v>47</v>
      </c>
      <c r="G24" s="265">
        <f t="shared" si="16"/>
        <v>1.0638297872340425</v>
      </c>
      <c r="H24" s="234">
        <v>26</v>
      </c>
      <c r="I24" s="238">
        <f t="shared" si="17"/>
        <v>28</v>
      </c>
      <c r="J24" s="234">
        <v>2</v>
      </c>
      <c r="K24" s="234">
        <v>2019</v>
      </c>
      <c r="L24" s="308">
        <v>2019</v>
      </c>
      <c r="M24" s="234"/>
      <c r="N24" s="234"/>
      <c r="O24" s="234"/>
      <c r="P24" s="238">
        <f t="shared" si="27"/>
        <v>26</v>
      </c>
      <c r="Q24" s="234"/>
      <c r="R24" s="234"/>
      <c r="S24" s="234"/>
      <c r="T24" s="234"/>
      <c r="U24" s="238">
        <f t="shared" si="28"/>
        <v>26</v>
      </c>
      <c r="V24" s="234">
        <v>1</v>
      </c>
      <c r="W24" s="234">
        <v>1</v>
      </c>
      <c r="X24" s="234">
        <v>1</v>
      </c>
      <c r="Y24" s="234"/>
      <c r="Z24" s="231">
        <f t="shared" si="18"/>
        <v>29</v>
      </c>
      <c r="AA24" s="234"/>
      <c r="AB24" s="234"/>
      <c r="AC24" s="234"/>
      <c r="AD24" s="234"/>
      <c r="AE24" s="231">
        <f t="shared" si="19"/>
        <v>29</v>
      </c>
      <c r="AF24" s="234"/>
      <c r="AG24" s="234"/>
      <c r="AH24" s="234">
        <v>1</v>
      </c>
      <c r="AI24" s="234"/>
      <c r="AJ24" s="231">
        <f t="shared" si="20"/>
        <v>30</v>
      </c>
      <c r="AK24" s="234">
        <v>1</v>
      </c>
      <c r="AL24" s="234">
        <v>1</v>
      </c>
      <c r="AM24" s="234">
        <v>18</v>
      </c>
      <c r="AN24" s="234"/>
      <c r="AO24" s="231">
        <f t="shared" si="21"/>
        <v>50</v>
      </c>
      <c r="AP24" s="234"/>
      <c r="AQ24" s="234"/>
      <c r="AR24" s="234"/>
      <c r="AS24" s="234"/>
      <c r="AT24" s="231">
        <f t="shared" si="22"/>
        <v>50</v>
      </c>
      <c r="AU24" s="234"/>
      <c r="AV24" s="234"/>
      <c r="AW24" s="234"/>
      <c r="AX24" s="234"/>
      <c r="AY24" s="231">
        <f t="shared" si="23"/>
        <v>50</v>
      </c>
      <c r="AZ24" s="234"/>
      <c r="BA24" s="234"/>
      <c r="BB24" s="234"/>
      <c r="BC24" s="234"/>
      <c r="BD24" s="231">
        <f t="shared" si="29"/>
        <v>50</v>
      </c>
      <c r="BE24" s="234"/>
      <c r="BF24" s="234"/>
      <c r="BG24" s="234"/>
      <c r="BH24" s="234"/>
      <c r="BI24" s="231">
        <f t="shared" si="24"/>
        <v>50</v>
      </c>
      <c r="BJ24" s="234"/>
      <c r="BK24" s="234"/>
      <c r="BL24" s="234"/>
      <c r="BM24" s="234"/>
      <c r="BN24" s="231">
        <f t="shared" si="25"/>
        <v>50</v>
      </c>
      <c r="BO24" s="234"/>
      <c r="BP24" s="234"/>
      <c r="BQ24" s="234"/>
      <c r="BR24" s="234"/>
      <c r="BS24" s="231">
        <f t="shared" si="26"/>
        <v>50</v>
      </c>
    </row>
    <row r="25" spans="1:71" s="33" customFormat="1" x14ac:dyDescent="0.25">
      <c r="A25" s="3"/>
      <c r="B25" s="42" t="s">
        <v>201</v>
      </c>
      <c r="C25" s="43">
        <v>48</v>
      </c>
      <c r="D25" s="43">
        <v>169</v>
      </c>
      <c r="E25" s="38">
        <v>50</v>
      </c>
      <c r="F25" s="3">
        <f>IF(B25="MAL",E25,IF(E25&gt;=11,E25+variables!$B$1,11))</f>
        <v>51</v>
      </c>
      <c r="G25" s="32">
        <f t="shared" si="16"/>
        <v>0.78431372549019607</v>
      </c>
      <c r="H25" s="13">
        <v>12</v>
      </c>
      <c r="I25" s="119">
        <f t="shared" si="17"/>
        <v>12</v>
      </c>
      <c r="J25" s="13"/>
      <c r="K25" s="13">
        <v>2019</v>
      </c>
      <c r="L25" s="65">
        <v>2019</v>
      </c>
      <c r="M25" s="13"/>
      <c r="N25" s="13"/>
      <c r="O25" s="13"/>
      <c r="P25" s="119">
        <f t="shared" ref="P25:P30" si="30">+H25+SUM(M25:O25)</f>
        <v>12</v>
      </c>
      <c r="Q25" s="13"/>
      <c r="R25" s="13"/>
      <c r="S25" s="13"/>
      <c r="T25" s="13"/>
      <c r="U25" s="119">
        <f t="shared" si="28"/>
        <v>12</v>
      </c>
      <c r="V25" s="13">
        <v>1</v>
      </c>
      <c r="W25" s="13">
        <v>1</v>
      </c>
      <c r="X25" s="13">
        <v>19</v>
      </c>
      <c r="Y25" s="13"/>
      <c r="Z25" s="3">
        <f t="shared" si="18"/>
        <v>33</v>
      </c>
      <c r="AA25" s="13"/>
      <c r="AB25" s="13"/>
      <c r="AC25" s="13"/>
      <c r="AD25" s="13"/>
      <c r="AE25" s="3">
        <f t="shared" si="19"/>
        <v>33</v>
      </c>
      <c r="AF25" s="13"/>
      <c r="AG25" s="13"/>
      <c r="AH25" s="13"/>
      <c r="AI25" s="13"/>
      <c r="AJ25" s="3">
        <f t="shared" si="20"/>
        <v>33</v>
      </c>
      <c r="AK25" s="13"/>
      <c r="AL25" s="13"/>
      <c r="AM25" s="13">
        <v>7</v>
      </c>
      <c r="AN25" s="13"/>
      <c r="AO25" s="3">
        <f t="shared" si="21"/>
        <v>40</v>
      </c>
      <c r="AP25" s="13"/>
      <c r="AQ25" s="13"/>
      <c r="AR25" s="13"/>
      <c r="AS25" s="13"/>
      <c r="AT25" s="3">
        <f t="shared" si="22"/>
        <v>40</v>
      </c>
      <c r="AU25" s="13"/>
      <c r="AV25" s="13"/>
      <c r="AW25" s="13"/>
      <c r="AX25" s="13"/>
      <c r="AY25" s="3">
        <f t="shared" si="23"/>
        <v>40</v>
      </c>
      <c r="AZ25" s="13"/>
      <c r="BA25" s="13"/>
      <c r="BB25" s="13"/>
      <c r="BC25" s="13"/>
      <c r="BD25" s="3">
        <f t="shared" si="29"/>
        <v>40</v>
      </c>
      <c r="BE25" s="13"/>
      <c r="BF25" s="13"/>
      <c r="BG25" s="13"/>
      <c r="BH25" s="13"/>
      <c r="BI25" s="3">
        <f t="shared" si="24"/>
        <v>40</v>
      </c>
      <c r="BJ25" s="13"/>
      <c r="BK25" s="13"/>
      <c r="BL25" s="13"/>
      <c r="BM25" s="13"/>
      <c r="BN25" s="3">
        <f t="shared" si="25"/>
        <v>40</v>
      </c>
      <c r="BO25" s="13"/>
      <c r="BP25" s="13"/>
      <c r="BQ25" s="13"/>
      <c r="BR25" s="13"/>
      <c r="BS25" s="3">
        <f t="shared" si="26"/>
        <v>40</v>
      </c>
    </row>
    <row r="26" spans="1:71" s="163" customFormat="1" x14ac:dyDescent="0.25">
      <c r="A26" s="159"/>
      <c r="B26" s="218" t="s">
        <v>14</v>
      </c>
      <c r="C26" s="219">
        <v>58</v>
      </c>
      <c r="D26" s="219">
        <v>3450</v>
      </c>
      <c r="E26" s="214">
        <v>26</v>
      </c>
      <c r="F26" s="159">
        <f>IF(B26="MAL",E26,IF(E26&gt;=11,E26+variables!$B$1,11))</f>
        <v>27</v>
      </c>
      <c r="G26" s="160">
        <f t="shared" si="16"/>
        <v>0.96296296296296291</v>
      </c>
      <c r="H26" s="162">
        <v>11</v>
      </c>
      <c r="I26" s="161">
        <f t="shared" si="17"/>
        <v>13</v>
      </c>
      <c r="J26" s="162">
        <v>2</v>
      </c>
      <c r="K26" s="162">
        <v>2021</v>
      </c>
      <c r="L26" s="205">
        <v>2019</v>
      </c>
      <c r="M26" s="162"/>
      <c r="N26" s="162"/>
      <c r="O26" s="162"/>
      <c r="P26" s="161">
        <f t="shared" si="30"/>
        <v>11</v>
      </c>
      <c r="Q26" s="162"/>
      <c r="R26" s="162"/>
      <c r="S26" s="162"/>
      <c r="T26" s="162"/>
      <c r="U26" s="161">
        <f t="shared" si="28"/>
        <v>11</v>
      </c>
      <c r="V26" s="162"/>
      <c r="W26" s="162"/>
      <c r="X26" s="162"/>
      <c r="Y26" s="162"/>
      <c r="Z26" s="159">
        <f t="shared" si="18"/>
        <v>11</v>
      </c>
      <c r="AA26" s="162"/>
      <c r="AB26" s="162"/>
      <c r="AC26" s="162"/>
      <c r="AD26" s="162"/>
      <c r="AE26" s="159">
        <f t="shared" si="19"/>
        <v>11</v>
      </c>
      <c r="AF26" s="162"/>
      <c r="AG26" s="162">
        <v>2</v>
      </c>
      <c r="AH26" s="162">
        <v>13</v>
      </c>
      <c r="AI26" s="162"/>
      <c r="AJ26" s="159">
        <f t="shared" si="20"/>
        <v>26</v>
      </c>
      <c r="AK26" s="162"/>
      <c r="AL26" s="162"/>
      <c r="AM26" s="162"/>
      <c r="AN26" s="162"/>
      <c r="AO26" s="159">
        <f t="shared" si="21"/>
        <v>26</v>
      </c>
      <c r="AP26" s="162"/>
      <c r="AQ26" s="162"/>
      <c r="AR26" s="162"/>
      <c r="AS26" s="162"/>
      <c r="AT26" s="159">
        <f t="shared" si="22"/>
        <v>26</v>
      </c>
      <c r="AU26" s="162"/>
      <c r="AV26" s="162"/>
      <c r="AW26" s="162"/>
      <c r="AX26" s="162"/>
      <c r="AY26" s="159">
        <f t="shared" si="23"/>
        <v>26</v>
      </c>
      <c r="AZ26" s="162"/>
      <c r="BA26" s="162"/>
      <c r="BB26" s="162"/>
      <c r="BC26" s="162"/>
      <c r="BD26" s="159">
        <f t="shared" si="29"/>
        <v>26</v>
      </c>
      <c r="BE26" s="162"/>
      <c r="BF26" s="162"/>
      <c r="BG26" s="162"/>
      <c r="BH26" s="162"/>
      <c r="BI26" s="159">
        <f t="shared" si="24"/>
        <v>26</v>
      </c>
      <c r="BJ26" s="162"/>
      <c r="BK26" s="162"/>
      <c r="BL26" s="162"/>
      <c r="BM26" s="162"/>
      <c r="BN26" s="159">
        <f t="shared" si="25"/>
        <v>26</v>
      </c>
      <c r="BO26" s="162"/>
      <c r="BP26" s="162"/>
      <c r="BQ26" s="162"/>
      <c r="BR26" s="162"/>
      <c r="BS26" s="159">
        <f t="shared" si="26"/>
        <v>26</v>
      </c>
    </row>
    <row r="27" spans="1:71" s="33" customFormat="1" x14ac:dyDescent="0.25">
      <c r="A27" s="3"/>
      <c r="B27" s="42" t="s">
        <v>231</v>
      </c>
      <c r="C27" s="43">
        <v>59</v>
      </c>
      <c r="D27" s="43">
        <v>554</v>
      </c>
      <c r="E27" s="38">
        <v>33</v>
      </c>
      <c r="F27" s="3">
        <f>IF(B27="MAL",E27,IF(E27&gt;=11,E27+variables!$B$1,11))</f>
        <v>34</v>
      </c>
      <c r="G27" s="32">
        <f t="shared" si="16"/>
        <v>0.8529411764705882</v>
      </c>
      <c r="H27" s="13">
        <v>5</v>
      </c>
      <c r="I27" s="119">
        <f t="shared" si="17"/>
        <v>6</v>
      </c>
      <c r="J27" s="13">
        <v>1</v>
      </c>
      <c r="K27" s="13">
        <v>2019</v>
      </c>
      <c r="L27" s="65">
        <v>2019</v>
      </c>
      <c r="M27" s="13"/>
      <c r="N27" s="13"/>
      <c r="O27" s="13"/>
      <c r="P27" s="119">
        <f t="shared" si="30"/>
        <v>5</v>
      </c>
      <c r="Q27" s="13"/>
      <c r="R27" s="13"/>
      <c r="S27" s="13"/>
      <c r="T27" s="13"/>
      <c r="U27" s="119">
        <f t="shared" si="28"/>
        <v>5</v>
      </c>
      <c r="V27" s="13">
        <v>1</v>
      </c>
      <c r="W27" s="13">
        <v>1</v>
      </c>
      <c r="X27" s="13">
        <v>18</v>
      </c>
      <c r="Y27" s="13"/>
      <c r="Z27" s="3">
        <f t="shared" si="18"/>
        <v>25</v>
      </c>
      <c r="AA27" s="13"/>
      <c r="AB27" s="13"/>
      <c r="AC27" s="13"/>
      <c r="AD27" s="13"/>
      <c r="AE27" s="3">
        <f t="shared" si="19"/>
        <v>25</v>
      </c>
      <c r="AF27" s="13"/>
      <c r="AG27" s="13"/>
      <c r="AH27" s="13">
        <v>3</v>
      </c>
      <c r="AI27" s="13"/>
      <c r="AJ27" s="3">
        <f t="shared" si="20"/>
        <v>28</v>
      </c>
      <c r="AK27" s="13"/>
      <c r="AL27" s="13"/>
      <c r="AM27" s="13">
        <v>1</v>
      </c>
      <c r="AN27" s="13"/>
      <c r="AO27" s="3">
        <f t="shared" si="21"/>
        <v>29</v>
      </c>
      <c r="AP27" s="13"/>
      <c r="AQ27" s="13"/>
      <c r="AR27" s="13"/>
      <c r="AS27" s="13"/>
      <c r="AT27" s="3">
        <f t="shared" si="22"/>
        <v>29</v>
      </c>
      <c r="AU27" s="13"/>
      <c r="AV27" s="13"/>
      <c r="AW27" s="13"/>
      <c r="AX27" s="13"/>
      <c r="AY27" s="3">
        <f t="shared" si="23"/>
        <v>29</v>
      </c>
      <c r="AZ27" s="13"/>
      <c r="BA27" s="13"/>
      <c r="BB27" s="13"/>
      <c r="BC27" s="13"/>
      <c r="BD27" s="3">
        <f t="shared" si="29"/>
        <v>29</v>
      </c>
      <c r="BE27" s="13"/>
      <c r="BF27" s="13"/>
      <c r="BG27" s="13"/>
      <c r="BH27" s="13"/>
      <c r="BI27" s="3">
        <f t="shared" si="24"/>
        <v>29</v>
      </c>
      <c r="BJ27" s="13"/>
      <c r="BK27" s="13"/>
      <c r="BL27" s="13"/>
      <c r="BM27" s="13"/>
      <c r="BN27" s="3">
        <f t="shared" si="25"/>
        <v>29</v>
      </c>
      <c r="BO27" s="13"/>
      <c r="BP27" s="13"/>
      <c r="BQ27" s="13"/>
      <c r="BR27" s="13"/>
      <c r="BS27" s="3">
        <f t="shared" si="26"/>
        <v>29</v>
      </c>
    </row>
    <row r="28" spans="1:71" s="33" customFormat="1" x14ac:dyDescent="0.25">
      <c r="A28" s="3"/>
      <c r="B28" s="42" t="s">
        <v>160</v>
      </c>
      <c r="C28" s="43">
        <v>72</v>
      </c>
      <c r="D28" s="43">
        <v>1599</v>
      </c>
      <c r="E28" s="38">
        <v>30</v>
      </c>
      <c r="F28" s="3">
        <f>IF(B28="MAL",E28,IF(E28&gt;=11,E28+variables!$B$1,11))</f>
        <v>31</v>
      </c>
      <c r="G28" s="32">
        <f t="shared" si="16"/>
        <v>0.32258064516129031</v>
      </c>
      <c r="H28" s="13">
        <v>10</v>
      </c>
      <c r="I28" s="119">
        <f t="shared" si="17"/>
        <v>10</v>
      </c>
      <c r="J28" s="13"/>
      <c r="K28" s="13">
        <v>2019</v>
      </c>
      <c r="L28" s="65">
        <v>2019</v>
      </c>
      <c r="M28" s="13"/>
      <c r="N28" s="13"/>
      <c r="O28" s="13"/>
      <c r="P28" s="119">
        <f t="shared" si="30"/>
        <v>10</v>
      </c>
      <c r="Q28" s="13"/>
      <c r="R28" s="13"/>
      <c r="S28" s="13"/>
      <c r="T28" s="13"/>
      <c r="U28" s="119">
        <f t="shared" si="28"/>
        <v>10</v>
      </c>
      <c r="V28" s="13"/>
      <c r="W28" s="13"/>
      <c r="X28" s="13"/>
      <c r="Y28" s="13"/>
      <c r="Z28" s="3">
        <f t="shared" si="18"/>
        <v>10</v>
      </c>
      <c r="AA28" s="13"/>
      <c r="AB28" s="13"/>
      <c r="AC28" s="13"/>
      <c r="AD28" s="13"/>
      <c r="AE28" s="3">
        <f t="shared" si="19"/>
        <v>10</v>
      </c>
      <c r="AF28" s="13"/>
      <c r="AG28" s="13"/>
      <c r="AH28" s="13"/>
      <c r="AI28" s="13"/>
      <c r="AJ28" s="3">
        <f t="shared" si="20"/>
        <v>10</v>
      </c>
      <c r="AK28" s="13"/>
      <c r="AL28" s="13"/>
      <c r="AM28" s="13"/>
      <c r="AN28" s="13"/>
      <c r="AO28" s="3">
        <f t="shared" si="21"/>
        <v>10</v>
      </c>
      <c r="AP28" s="13"/>
      <c r="AQ28" s="13"/>
      <c r="AR28" s="13"/>
      <c r="AS28" s="13"/>
      <c r="AT28" s="3">
        <f t="shared" si="22"/>
        <v>10</v>
      </c>
      <c r="AU28" s="13"/>
      <c r="AV28" s="13"/>
      <c r="AW28" s="13"/>
      <c r="AX28" s="13"/>
      <c r="AY28" s="3">
        <f t="shared" si="23"/>
        <v>10</v>
      </c>
      <c r="AZ28" s="13"/>
      <c r="BA28" s="13"/>
      <c r="BB28" s="13"/>
      <c r="BC28" s="13"/>
      <c r="BD28" s="3">
        <f t="shared" si="29"/>
        <v>10</v>
      </c>
      <c r="BE28" s="13"/>
      <c r="BF28" s="13"/>
      <c r="BG28" s="13"/>
      <c r="BH28" s="13"/>
      <c r="BI28" s="3">
        <f t="shared" si="24"/>
        <v>10</v>
      </c>
      <c r="BJ28" s="13"/>
      <c r="BK28" s="13"/>
      <c r="BL28" s="13"/>
      <c r="BM28" s="13"/>
      <c r="BN28" s="3">
        <f t="shared" si="25"/>
        <v>10</v>
      </c>
      <c r="BO28" s="13"/>
      <c r="BP28" s="13"/>
      <c r="BQ28" s="13"/>
      <c r="BR28" s="13"/>
      <c r="BS28" s="3">
        <f t="shared" si="26"/>
        <v>10</v>
      </c>
    </row>
    <row r="29" spans="1:71" s="33" customFormat="1" x14ac:dyDescent="0.25">
      <c r="A29" s="3"/>
      <c r="B29" s="42" t="s">
        <v>22</v>
      </c>
      <c r="C29" s="43">
        <v>92</v>
      </c>
      <c r="D29" s="43">
        <v>7415</v>
      </c>
      <c r="E29" s="38">
        <v>26</v>
      </c>
      <c r="F29" s="3">
        <f>IF(B29="MAL",E29,IF(E29&gt;=11,E29+variables!$B$1,11))</f>
        <v>27</v>
      </c>
      <c r="G29" s="32">
        <f t="shared" si="16"/>
        <v>0.96296296296296291</v>
      </c>
      <c r="H29" s="13">
        <v>25</v>
      </c>
      <c r="I29" s="119">
        <f t="shared" si="17"/>
        <v>25</v>
      </c>
      <c r="J29" s="13"/>
      <c r="K29" s="13">
        <v>2019</v>
      </c>
      <c r="L29" s="65">
        <v>2019</v>
      </c>
      <c r="M29" s="13"/>
      <c r="N29" s="13"/>
      <c r="O29" s="13"/>
      <c r="P29" s="119">
        <f t="shared" si="30"/>
        <v>25</v>
      </c>
      <c r="Q29" s="13"/>
      <c r="R29" s="13"/>
      <c r="S29" s="13"/>
      <c r="T29" s="13"/>
      <c r="U29" s="119">
        <f t="shared" si="28"/>
        <v>25</v>
      </c>
      <c r="V29" s="13"/>
      <c r="W29" s="13"/>
      <c r="X29" s="13">
        <v>1</v>
      </c>
      <c r="Y29" s="13"/>
      <c r="Z29" s="3">
        <f t="shared" si="18"/>
        <v>26</v>
      </c>
      <c r="AA29" s="13"/>
      <c r="AB29" s="13"/>
      <c r="AC29" s="13"/>
      <c r="AD29" s="13"/>
      <c r="AE29" s="3">
        <f t="shared" si="19"/>
        <v>26</v>
      </c>
      <c r="AF29" s="13"/>
      <c r="AG29" s="13"/>
      <c r="AH29" s="13"/>
      <c r="AI29" s="13"/>
      <c r="AJ29" s="3">
        <f t="shared" si="20"/>
        <v>26</v>
      </c>
      <c r="AK29" s="13"/>
      <c r="AL29" s="13"/>
      <c r="AM29" s="13"/>
      <c r="AN29" s="13"/>
      <c r="AO29" s="3">
        <f t="shared" si="21"/>
        <v>26</v>
      </c>
      <c r="AP29" s="13"/>
      <c r="AQ29" s="13"/>
      <c r="AR29" s="13"/>
      <c r="AS29" s="13"/>
      <c r="AT29" s="3">
        <f t="shared" si="22"/>
        <v>26</v>
      </c>
      <c r="AU29" s="13"/>
      <c r="AV29" s="13"/>
      <c r="AW29" s="13"/>
      <c r="AX29" s="13"/>
      <c r="AY29" s="3">
        <f t="shared" si="23"/>
        <v>26</v>
      </c>
      <c r="AZ29" s="13"/>
      <c r="BA29" s="13"/>
      <c r="BB29" s="13"/>
      <c r="BC29" s="13"/>
      <c r="BD29" s="3">
        <f>SUM(AY29:BC29)</f>
        <v>26</v>
      </c>
      <c r="BE29" s="13"/>
      <c r="BF29" s="13"/>
      <c r="BG29" s="13"/>
      <c r="BH29" s="13"/>
      <c r="BI29" s="3">
        <f t="shared" si="24"/>
        <v>26</v>
      </c>
      <c r="BJ29" s="13"/>
      <c r="BK29" s="13"/>
      <c r="BL29" s="13"/>
      <c r="BM29" s="13"/>
      <c r="BN29" s="3">
        <f t="shared" si="25"/>
        <v>26</v>
      </c>
      <c r="BO29" s="13"/>
      <c r="BP29" s="13"/>
      <c r="BQ29" s="13"/>
      <c r="BR29" s="13"/>
      <c r="BS29" s="3">
        <f t="shared" si="26"/>
        <v>26</v>
      </c>
    </row>
    <row r="30" spans="1:71" s="239" customFormat="1" x14ac:dyDescent="0.25">
      <c r="A30" s="231"/>
      <c r="B30" s="232" t="s">
        <v>411</v>
      </c>
      <c r="C30" s="233">
        <v>99</v>
      </c>
      <c r="D30" s="233"/>
      <c r="E30" s="273">
        <v>56</v>
      </c>
      <c r="F30" s="231">
        <f>IF(B30="MAL",E30,IF(E30&gt;=11,E30+variables!$B$1,11))</f>
        <v>57</v>
      </c>
      <c r="G30" s="265">
        <f t="shared" si="16"/>
        <v>1.0701754385964912</v>
      </c>
      <c r="H30" s="234">
        <v>27</v>
      </c>
      <c r="I30" s="238">
        <f t="shared" si="17"/>
        <v>29</v>
      </c>
      <c r="J30" s="234">
        <v>2</v>
      </c>
      <c r="K30" s="234">
        <v>2019</v>
      </c>
      <c r="L30" s="308">
        <v>2019</v>
      </c>
      <c r="M30" s="234"/>
      <c r="N30" s="234"/>
      <c r="O30" s="234"/>
      <c r="P30" s="238">
        <f t="shared" si="30"/>
        <v>27</v>
      </c>
      <c r="Q30" s="234"/>
      <c r="R30" s="234"/>
      <c r="S30" s="234"/>
      <c r="T30" s="234"/>
      <c r="U30" s="238">
        <f t="shared" si="28"/>
        <v>27</v>
      </c>
      <c r="V30" s="234">
        <v>1</v>
      </c>
      <c r="W30" s="234">
        <v>2</v>
      </c>
      <c r="X30" s="234">
        <v>11</v>
      </c>
      <c r="Y30" s="234"/>
      <c r="Z30" s="231">
        <f t="shared" si="18"/>
        <v>41</v>
      </c>
      <c r="AA30" s="234"/>
      <c r="AB30" s="234"/>
      <c r="AC30" s="234"/>
      <c r="AD30" s="234"/>
      <c r="AE30" s="231">
        <f t="shared" si="19"/>
        <v>41</v>
      </c>
      <c r="AF30" s="234"/>
      <c r="AG30" s="234"/>
      <c r="AH30" s="234"/>
      <c r="AI30" s="234"/>
      <c r="AJ30" s="231">
        <f t="shared" si="20"/>
        <v>41</v>
      </c>
      <c r="AK30" s="234">
        <v>1</v>
      </c>
      <c r="AL30" s="234">
        <v>3</v>
      </c>
      <c r="AM30" s="234">
        <v>16</v>
      </c>
      <c r="AN30" s="234"/>
      <c r="AO30" s="231">
        <f t="shared" si="21"/>
        <v>61</v>
      </c>
      <c r="AP30" s="234"/>
      <c r="AQ30" s="234"/>
      <c r="AR30" s="234"/>
      <c r="AS30" s="234"/>
      <c r="AT30" s="231">
        <f t="shared" si="22"/>
        <v>61</v>
      </c>
      <c r="AU30" s="234"/>
      <c r="AV30" s="234"/>
      <c r="AW30" s="234"/>
      <c r="AX30" s="234"/>
      <c r="AY30" s="231">
        <f t="shared" si="23"/>
        <v>61</v>
      </c>
      <c r="AZ30" s="234"/>
      <c r="BA30" s="234"/>
      <c r="BB30" s="234"/>
      <c r="BC30" s="234"/>
      <c r="BD30" s="231">
        <f>SUM(AY30:BC30)</f>
        <v>61</v>
      </c>
      <c r="BE30" s="234"/>
      <c r="BF30" s="234"/>
      <c r="BG30" s="234"/>
      <c r="BH30" s="234"/>
      <c r="BI30" s="231">
        <f t="shared" si="24"/>
        <v>61</v>
      </c>
      <c r="BJ30" s="234"/>
      <c r="BK30" s="234"/>
      <c r="BL30" s="234"/>
      <c r="BM30" s="234"/>
      <c r="BN30" s="231">
        <f t="shared" si="25"/>
        <v>61</v>
      </c>
      <c r="BO30" s="234"/>
      <c r="BP30" s="234"/>
      <c r="BQ30" s="234"/>
      <c r="BR30" s="234"/>
      <c r="BS30" s="231">
        <f t="shared" si="26"/>
        <v>61</v>
      </c>
    </row>
    <row r="31" spans="1:71" s="33" customFormat="1" x14ac:dyDescent="0.25">
      <c r="A31" s="3"/>
      <c r="B31" s="42"/>
      <c r="C31" s="43"/>
      <c r="D31" s="43"/>
      <c r="E31" s="38"/>
      <c r="F31" s="3"/>
      <c r="G31" s="32"/>
      <c r="H31" s="13"/>
      <c r="I31" s="119"/>
      <c r="J31" s="13"/>
      <c r="K31" s="13"/>
      <c r="L31" s="13"/>
      <c r="M31" s="13"/>
      <c r="N31" s="13"/>
      <c r="O31" s="13"/>
      <c r="P31" s="119"/>
      <c r="Q31" s="13"/>
      <c r="R31" s="13"/>
      <c r="S31" s="13"/>
      <c r="T31" s="13"/>
      <c r="U31" s="119"/>
      <c r="V31" s="13"/>
      <c r="W31" s="13"/>
      <c r="X31" s="13"/>
      <c r="Y31" s="13"/>
      <c r="Z31" s="3"/>
      <c r="AA31" s="13"/>
      <c r="AB31" s="13"/>
      <c r="AC31" s="13"/>
      <c r="AD31" s="13"/>
      <c r="AE31" s="3"/>
      <c r="AF31" s="13"/>
      <c r="AG31" s="13"/>
      <c r="AH31" s="13"/>
      <c r="AI31" s="13"/>
      <c r="AJ31" s="3"/>
      <c r="AK31" s="13"/>
      <c r="AL31" s="13"/>
      <c r="AM31" s="13"/>
      <c r="AN31" s="13"/>
      <c r="AO31" s="3"/>
      <c r="AP31" s="13"/>
      <c r="AQ31" s="13"/>
      <c r="AR31" s="13"/>
      <c r="AS31" s="13"/>
      <c r="AT31" s="3"/>
      <c r="AU31" s="13"/>
      <c r="AV31" s="13"/>
      <c r="AW31" s="13"/>
      <c r="AX31" s="13"/>
      <c r="AY31" s="3"/>
      <c r="AZ31" s="13"/>
      <c r="BA31" s="13"/>
      <c r="BB31" s="13"/>
      <c r="BC31" s="13"/>
      <c r="BD31" s="3"/>
      <c r="BE31" s="13"/>
      <c r="BF31" s="13"/>
      <c r="BG31" s="13"/>
      <c r="BH31" s="13"/>
      <c r="BI31" s="3"/>
      <c r="BJ31" s="13"/>
      <c r="BK31" s="13"/>
      <c r="BL31" s="13"/>
      <c r="BM31" s="13"/>
      <c r="BN31" s="3"/>
      <c r="BO31" s="13"/>
      <c r="BP31" s="13"/>
      <c r="BQ31" s="13"/>
      <c r="BR31" s="13"/>
      <c r="BS31" s="3"/>
    </row>
    <row r="32" spans="1:71" s="33" customForma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f t="shared" ref="M32:AR32" si="31">SUM(M16:M30)</f>
        <v>0</v>
      </c>
      <c r="N32" s="3">
        <f t="shared" si="31"/>
        <v>1</v>
      </c>
      <c r="O32" s="3">
        <f t="shared" si="31"/>
        <v>3</v>
      </c>
      <c r="P32" s="3">
        <f t="shared" si="31"/>
        <v>243</v>
      </c>
      <c r="Q32" s="3">
        <f t="shared" si="31"/>
        <v>0</v>
      </c>
      <c r="R32" s="3">
        <f t="shared" si="31"/>
        <v>0</v>
      </c>
      <c r="S32" s="3">
        <f t="shared" si="31"/>
        <v>0</v>
      </c>
      <c r="T32" s="3">
        <f t="shared" si="31"/>
        <v>0</v>
      </c>
      <c r="U32" s="3">
        <f t="shared" si="31"/>
        <v>243</v>
      </c>
      <c r="V32" s="3">
        <f t="shared" si="31"/>
        <v>5</v>
      </c>
      <c r="W32" s="3">
        <f t="shared" si="31"/>
        <v>9</v>
      </c>
      <c r="X32" s="3">
        <f t="shared" si="31"/>
        <v>59</v>
      </c>
      <c r="Y32" s="3">
        <f t="shared" si="31"/>
        <v>0</v>
      </c>
      <c r="Z32" s="3">
        <f t="shared" si="31"/>
        <v>316</v>
      </c>
      <c r="AA32" s="3">
        <f t="shared" si="31"/>
        <v>0</v>
      </c>
      <c r="AB32" s="3">
        <f t="shared" si="31"/>
        <v>0</v>
      </c>
      <c r="AC32" s="3">
        <f t="shared" si="31"/>
        <v>0</v>
      </c>
      <c r="AD32" s="3">
        <f t="shared" si="31"/>
        <v>0</v>
      </c>
      <c r="AE32" s="3">
        <f t="shared" si="31"/>
        <v>316</v>
      </c>
      <c r="AF32" s="3">
        <f t="shared" si="31"/>
        <v>0</v>
      </c>
      <c r="AG32" s="3">
        <f t="shared" si="31"/>
        <v>5</v>
      </c>
      <c r="AH32" s="3">
        <f t="shared" si="31"/>
        <v>52</v>
      </c>
      <c r="AI32" s="3">
        <f t="shared" si="31"/>
        <v>2</v>
      </c>
      <c r="AJ32" s="3">
        <f t="shared" si="31"/>
        <v>375</v>
      </c>
      <c r="AK32" s="3">
        <f t="shared" si="31"/>
        <v>2</v>
      </c>
      <c r="AL32" s="3">
        <f t="shared" si="31"/>
        <v>4</v>
      </c>
      <c r="AM32" s="3">
        <f t="shared" si="31"/>
        <v>49</v>
      </c>
      <c r="AN32" s="3">
        <f t="shared" si="31"/>
        <v>0</v>
      </c>
      <c r="AO32" s="3">
        <f t="shared" si="31"/>
        <v>430</v>
      </c>
      <c r="AP32" s="3">
        <f t="shared" si="31"/>
        <v>0</v>
      </c>
      <c r="AQ32" s="3">
        <f t="shared" si="31"/>
        <v>0</v>
      </c>
      <c r="AR32" s="3">
        <f t="shared" si="31"/>
        <v>0</v>
      </c>
      <c r="AS32" s="3">
        <f t="shared" ref="AS32:BS32" si="32">SUM(AS16:AS30)</f>
        <v>0</v>
      </c>
      <c r="AT32" s="3">
        <f t="shared" si="32"/>
        <v>430</v>
      </c>
      <c r="AU32" s="3">
        <f t="shared" si="32"/>
        <v>0</v>
      </c>
      <c r="AV32" s="3">
        <f t="shared" si="32"/>
        <v>0</v>
      </c>
      <c r="AW32" s="3">
        <f t="shared" si="32"/>
        <v>0</v>
      </c>
      <c r="AX32" s="3">
        <f t="shared" si="32"/>
        <v>0</v>
      </c>
      <c r="AY32" s="3">
        <f t="shared" si="32"/>
        <v>430</v>
      </c>
      <c r="AZ32" s="3">
        <f t="shared" si="32"/>
        <v>0</v>
      </c>
      <c r="BA32" s="3">
        <f t="shared" si="32"/>
        <v>0</v>
      </c>
      <c r="BB32" s="3">
        <f t="shared" si="32"/>
        <v>0</v>
      </c>
      <c r="BC32" s="3">
        <f t="shared" si="32"/>
        <v>0</v>
      </c>
      <c r="BD32" s="3">
        <f t="shared" si="32"/>
        <v>430</v>
      </c>
      <c r="BE32" s="3">
        <f t="shared" si="32"/>
        <v>0</v>
      </c>
      <c r="BF32" s="3">
        <f t="shared" si="32"/>
        <v>0</v>
      </c>
      <c r="BG32" s="3">
        <f t="shared" si="32"/>
        <v>0</v>
      </c>
      <c r="BH32" s="3">
        <f t="shared" si="32"/>
        <v>0</v>
      </c>
      <c r="BI32" s="3">
        <f t="shared" si="32"/>
        <v>430</v>
      </c>
      <c r="BJ32" s="3">
        <f t="shared" si="32"/>
        <v>0</v>
      </c>
      <c r="BK32" s="3">
        <f t="shared" si="32"/>
        <v>0</v>
      </c>
      <c r="BL32" s="3">
        <f t="shared" si="32"/>
        <v>0</v>
      </c>
      <c r="BM32" s="3">
        <f t="shared" si="32"/>
        <v>0</v>
      </c>
      <c r="BN32" s="3">
        <f t="shared" si="32"/>
        <v>430</v>
      </c>
      <c r="BO32" s="3">
        <f t="shared" si="32"/>
        <v>0</v>
      </c>
      <c r="BP32" s="3">
        <f t="shared" si="32"/>
        <v>0</v>
      </c>
      <c r="BQ32" s="3">
        <f t="shared" si="32"/>
        <v>0</v>
      </c>
      <c r="BR32" s="3">
        <f t="shared" si="32"/>
        <v>0</v>
      </c>
      <c r="BS32" s="3">
        <f t="shared" si="32"/>
        <v>430</v>
      </c>
    </row>
    <row r="33" spans="1:71" x14ac:dyDescent="0.25">
      <c r="A33" s="2"/>
      <c r="B33" s="2" t="s">
        <v>264</v>
      </c>
      <c r="C33" s="2">
        <f>COUNT(C17:C30)</f>
        <v>14</v>
      </c>
      <c r="D33" s="2"/>
      <c r="E33" s="2">
        <f>SUM(E16:E30)</f>
        <v>525</v>
      </c>
      <c r="F33" s="2">
        <f>SUM(F16:F30)</f>
        <v>539</v>
      </c>
      <c r="G33" s="4">
        <f>$BS32/F33</f>
        <v>0.79777365491651209</v>
      </c>
      <c r="H33" s="2">
        <f>SUM(H16:H30)</f>
        <v>239</v>
      </c>
      <c r="I33" s="2">
        <f>SUM(I16:I30)</f>
        <v>247</v>
      </c>
      <c r="J33" s="2">
        <f>SUM(J16:J30)</f>
        <v>8</v>
      </c>
      <c r="K33" s="3"/>
      <c r="L33" s="3"/>
      <c r="M33" s="3"/>
      <c r="N33" s="2"/>
      <c r="O33" s="2"/>
      <c r="P33" s="4">
        <f>P32/F33</f>
        <v>0.45083487940630795</v>
      </c>
      <c r="Q33" s="2">
        <f>L32+Q32</f>
        <v>0</v>
      </c>
      <c r="R33" s="2">
        <f>M32+R32</f>
        <v>0</v>
      </c>
      <c r="S33" s="2">
        <f>N32+S32</f>
        <v>1</v>
      </c>
      <c r="T33" s="2">
        <f>O32+T32</f>
        <v>3</v>
      </c>
      <c r="U33" s="4">
        <f>U32/F33</f>
        <v>0.45083487940630795</v>
      </c>
      <c r="V33" s="2">
        <f>+Q33+V32</f>
        <v>5</v>
      </c>
      <c r="W33" s="2">
        <f>R33+W32</f>
        <v>9</v>
      </c>
      <c r="X33" s="2">
        <f>S33+X32</f>
        <v>60</v>
      </c>
      <c r="Y33" s="2">
        <f>T33+Y32</f>
        <v>3</v>
      </c>
      <c r="Z33" s="4">
        <f>Z32/F33</f>
        <v>0.5862708719851577</v>
      </c>
      <c r="AA33" s="2">
        <f>+V33+AA32</f>
        <v>5</v>
      </c>
      <c r="AB33" s="2">
        <f>W33+AB32</f>
        <v>9</v>
      </c>
      <c r="AC33" s="2">
        <f>X33+AC32</f>
        <v>60</v>
      </c>
      <c r="AD33" s="2">
        <f>Y33+AD32</f>
        <v>3</v>
      </c>
      <c r="AE33" s="4">
        <f>AE32/F33</f>
        <v>0.5862708719851577</v>
      </c>
      <c r="AF33" s="2">
        <f>+AA33+AF32</f>
        <v>5</v>
      </c>
      <c r="AG33" s="2">
        <f>AB33+AG32</f>
        <v>14</v>
      </c>
      <c r="AH33" s="2">
        <f>AC33+AH32</f>
        <v>112</v>
      </c>
      <c r="AI33" s="2">
        <f>AD33+AI32</f>
        <v>5</v>
      </c>
      <c r="AJ33" s="4">
        <f>AJ32/F33</f>
        <v>0.69573283858998147</v>
      </c>
      <c r="AK33" s="2">
        <f>+AF33+AK32</f>
        <v>7</v>
      </c>
      <c r="AL33" s="2">
        <f>AG33+AL32</f>
        <v>18</v>
      </c>
      <c r="AM33" s="2">
        <f>AH33+AM32</f>
        <v>161</v>
      </c>
      <c r="AN33" s="2">
        <f>AI33+AN32</f>
        <v>5</v>
      </c>
      <c r="AO33" s="4">
        <f>AO32/F33</f>
        <v>0.79777365491651209</v>
      </c>
      <c r="AP33" s="2">
        <f>+AK33+AP32</f>
        <v>7</v>
      </c>
      <c r="AQ33" s="2">
        <f>AL33+AQ32</f>
        <v>18</v>
      </c>
      <c r="AR33" s="2">
        <f>AM33+AR32</f>
        <v>161</v>
      </c>
      <c r="AS33" s="2">
        <f>AN33+AS32</f>
        <v>5</v>
      </c>
      <c r="AT33" s="4">
        <f>AT32/F33</f>
        <v>0.79777365491651209</v>
      </c>
      <c r="AU33" s="2">
        <f>+AP33+AU32</f>
        <v>7</v>
      </c>
      <c r="AV33" s="2">
        <f>AQ33+AV32</f>
        <v>18</v>
      </c>
      <c r="AW33" s="2">
        <f>AR33+AW32</f>
        <v>161</v>
      </c>
      <c r="AX33" s="2">
        <f>AS33+AX32</f>
        <v>5</v>
      </c>
      <c r="AY33" s="4">
        <f>AY32/F33</f>
        <v>0.79777365491651209</v>
      </c>
      <c r="AZ33" s="2">
        <f>+AU33+AZ32</f>
        <v>7</v>
      </c>
      <c r="BA33" s="2">
        <f>AV33+BA32</f>
        <v>18</v>
      </c>
      <c r="BB33" s="2">
        <f>AW33+BB32</f>
        <v>161</v>
      </c>
      <c r="BC33" s="2">
        <f>AX33+BC32</f>
        <v>5</v>
      </c>
      <c r="BD33" s="4">
        <f>BD32/F33</f>
        <v>0.79777365491651209</v>
      </c>
      <c r="BE33" s="2">
        <f>+AZ33+BE32</f>
        <v>7</v>
      </c>
      <c r="BF33" s="2">
        <f>BA33+BF32</f>
        <v>18</v>
      </c>
      <c r="BG33" s="2">
        <f>BB33+BG32</f>
        <v>161</v>
      </c>
      <c r="BH33" s="2">
        <f>BC33+BH32</f>
        <v>5</v>
      </c>
      <c r="BI33" s="4">
        <f>BI32/F33</f>
        <v>0.79777365491651209</v>
      </c>
      <c r="BJ33" s="2">
        <f>+BE33+BJ32</f>
        <v>7</v>
      </c>
      <c r="BK33" s="2">
        <f>BF33+BK32</f>
        <v>18</v>
      </c>
      <c r="BL33" s="2">
        <f>BG33+BL32</f>
        <v>161</v>
      </c>
      <c r="BM33" s="2">
        <f>BH33+BM32</f>
        <v>5</v>
      </c>
      <c r="BN33" s="4">
        <f>BN32/F33</f>
        <v>0.79777365491651209</v>
      </c>
      <c r="BO33" s="2">
        <f>+BJ33+BO32</f>
        <v>7</v>
      </c>
      <c r="BP33" s="2">
        <f>BK33+BP32</f>
        <v>18</v>
      </c>
      <c r="BQ33" s="2">
        <f>BL33+BQ32</f>
        <v>161</v>
      </c>
      <c r="BR33" s="2">
        <f>BM33+BR32</f>
        <v>5</v>
      </c>
      <c r="BS33" s="4">
        <f>BS32/F33</f>
        <v>0.79777365491651209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2"/>
  <sheetViews>
    <sheetView zoomScale="150" workbookViewId="0">
      <pane xSplit="12" ySplit="2" topLeftCell="AT12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I11" sqref="I11"/>
    </sheetView>
  </sheetViews>
  <sheetFormatPr defaultColWidth="8.85546875" defaultRowHeight="15" x14ac:dyDescent="0.25"/>
  <cols>
    <col min="1" max="1" width="16.85546875" bestFit="1" customWidth="1"/>
    <col min="2" max="2" width="15.140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31" customWidth="1"/>
    <col min="9" max="9" width="8" style="131" customWidth="1"/>
    <col min="10" max="10" width="5" style="131" customWidth="1"/>
    <col min="11" max="11" width="5.42578125" style="33" customWidth="1"/>
    <col min="12" max="12" width="8.140625" style="33" customWidth="1"/>
    <col min="13" max="15" width="3" customWidth="1"/>
    <col min="16" max="16" width="7.140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10.5703125" customWidth="1"/>
    <col min="57" max="60" width="3" customWidth="1"/>
    <col min="61" max="61" width="9" customWidth="1"/>
    <col min="62" max="65" width="3" customWidth="1"/>
    <col min="66" max="66" width="8.7109375" customWidth="1"/>
    <col min="67" max="70" width="3" customWidth="1"/>
    <col min="71" max="71" width="8.42578125" customWidth="1"/>
  </cols>
  <sheetData>
    <row r="1" spans="1:71" x14ac:dyDescent="0.25">
      <c r="A1" s="48"/>
      <c r="B1" s="48"/>
      <c r="C1" s="48"/>
      <c r="D1" s="48"/>
      <c r="E1" s="48"/>
      <c r="F1" s="48"/>
      <c r="G1" s="48"/>
      <c r="H1" s="126"/>
      <c r="I1" s="126"/>
      <c r="J1" s="126"/>
      <c r="K1" s="63"/>
      <c r="L1" s="63"/>
      <c r="M1" s="389" t="s">
        <v>375</v>
      </c>
      <c r="N1" s="390"/>
      <c r="O1" s="390"/>
      <c r="P1" s="391"/>
      <c r="Q1" s="389" t="s">
        <v>138</v>
      </c>
      <c r="R1" s="390"/>
      <c r="S1" s="390"/>
      <c r="T1" s="390"/>
      <c r="U1" s="391"/>
      <c r="V1" s="389" t="s">
        <v>321</v>
      </c>
      <c r="W1" s="390"/>
      <c r="X1" s="390"/>
      <c r="Y1" s="390"/>
      <c r="Z1" s="391"/>
      <c r="AA1" s="389" t="s">
        <v>155</v>
      </c>
      <c r="AB1" s="390"/>
      <c r="AC1" s="390"/>
      <c r="AD1" s="390"/>
      <c r="AE1" s="391"/>
      <c r="AF1" s="389" t="s">
        <v>156</v>
      </c>
      <c r="AG1" s="390"/>
      <c r="AH1" s="390"/>
      <c r="AI1" s="390"/>
      <c r="AJ1" s="391"/>
      <c r="AK1" s="389" t="s">
        <v>78</v>
      </c>
      <c r="AL1" s="390"/>
      <c r="AM1" s="390"/>
      <c r="AN1" s="390"/>
      <c r="AO1" s="391"/>
      <c r="AP1" s="389" t="s">
        <v>79</v>
      </c>
      <c r="AQ1" s="390"/>
      <c r="AR1" s="390"/>
      <c r="AS1" s="390"/>
      <c r="AT1" s="391"/>
      <c r="AU1" s="389" t="s">
        <v>53</v>
      </c>
      <c r="AV1" s="390"/>
      <c r="AW1" s="390"/>
      <c r="AX1" s="390"/>
      <c r="AY1" s="391"/>
      <c r="AZ1" s="389" t="s">
        <v>54</v>
      </c>
      <c r="BA1" s="390"/>
      <c r="BB1" s="390"/>
      <c r="BC1" s="390"/>
      <c r="BD1" s="391"/>
      <c r="BE1" s="389" t="s">
        <v>48</v>
      </c>
      <c r="BF1" s="390"/>
      <c r="BG1" s="390"/>
      <c r="BH1" s="390"/>
      <c r="BI1" s="391"/>
      <c r="BJ1" s="389" t="s">
        <v>243</v>
      </c>
      <c r="BK1" s="390"/>
      <c r="BL1" s="390"/>
      <c r="BM1" s="390"/>
      <c r="BN1" s="391"/>
      <c r="BO1" s="389" t="s">
        <v>350</v>
      </c>
      <c r="BP1" s="390"/>
      <c r="BQ1" s="390"/>
      <c r="BR1" s="390"/>
      <c r="BS1" s="391"/>
    </row>
    <row r="2" spans="1:71" s="24" customFormat="1" ht="29.25" customHeight="1" thickBot="1" x14ac:dyDescent="0.3">
      <c r="A2" s="8" t="s">
        <v>57</v>
      </c>
      <c r="B2" s="8" t="s">
        <v>10</v>
      </c>
      <c r="C2" s="8" t="s">
        <v>66</v>
      </c>
      <c r="D2" s="8" t="s">
        <v>67</v>
      </c>
      <c r="E2" s="124" t="s">
        <v>402</v>
      </c>
      <c r="F2" s="10" t="s">
        <v>178</v>
      </c>
      <c r="G2" s="10" t="s">
        <v>158</v>
      </c>
      <c r="H2" s="127" t="s">
        <v>401</v>
      </c>
      <c r="I2" s="127" t="s">
        <v>400</v>
      </c>
      <c r="J2" s="127" t="s">
        <v>159</v>
      </c>
      <c r="K2" s="64" t="s">
        <v>294</v>
      </c>
      <c r="L2" s="64" t="s">
        <v>191</v>
      </c>
      <c r="M2" s="9" t="s">
        <v>220</v>
      </c>
      <c r="N2" s="9" t="s">
        <v>221</v>
      </c>
      <c r="O2" s="9" t="s">
        <v>121</v>
      </c>
      <c r="P2" s="9" t="s">
        <v>122</v>
      </c>
      <c r="Q2" s="9" t="s">
        <v>123</v>
      </c>
      <c r="R2" s="9" t="s">
        <v>220</v>
      </c>
      <c r="S2" s="9" t="s">
        <v>221</v>
      </c>
      <c r="T2" s="9" t="s">
        <v>121</v>
      </c>
      <c r="U2" s="9" t="s">
        <v>122</v>
      </c>
      <c r="V2" s="9" t="s">
        <v>123</v>
      </c>
      <c r="W2" s="9" t="s">
        <v>220</v>
      </c>
      <c r="X2" s="9" t="s">
        <v>221</v>
      </c>
      <c r="Y2" s="9" t="s">
        <v>121</v>
      </c>
      <c r="Z2" s="9" t="s">
        <v>122</v>
      </c>
      <c r="AA2" s="9" t="s">
        <v>123</v>
      </c>
      <c r="AB2" s="9" t="s">
        <v>220</v>
      </c>
      <c r="AC2" s="9" t="s">
        <v>221</v>
      </c>
      <c r="AD2" s="9" t="s">
        <v>121</v>
      </c>
      <c r="AE2" s="9" t="s">
        <v>122</v>
      </c>
      <c r="AF2" s="9" t="s">
        <v>123</v>
      </c>
      <c r="AG2" s="9" t="s">
        <v>220</v>
      </c>
      <c r="AH2" s="9" t="s">
        <v>221</v>
      </c>
      <c r="AI2" s="9" t="s">
        <v>121</v>
      </c>
      <c r="AJ2" s="9" t="s">
        <v>122</v>
      </c>
      <c r="AK2" s="9" t="s">
        <v>123</v>
      </c>
      <c r="AL2" s="9" t="s">
        <v>220</v>
      </c>
      <c r="AM2" s="9" t="s">
        <v>221</v>
      </c>
      <c r="AN2" s="9" t="s">
        <v>121</v>
      </c>
      <c r="AO2" s="9" t="s">
        <v>122</v>
      </c>
      <c r="AP2" s="9" t="s">
        <v>123</v>
      </c>
      <c r="AQ2" s="9" t="s">
        <v>220</v>
      </c>
      <c r="AR2" s="9" t="s">
        <v>221</v>
      </c>
      <c r="AS2" s="9" t="s">
        <v>121</v>
      </c>
      <c r="AT2" s="9" t="s">
        <v>122</v>
      </c>
      <c r="AU2" s="9" t="s">
        <v>123</v>
      </c>
      <c r="AV2" s="9" t="s">
        <v>220</v>
      </c>
      <c r="AW2" s="9" t="s">
        <v>221</v>
      </c>
      <c r="AX2" s="9" t="s">
        <v>121</v>
      </c>
      <c r="AY2" s="9" t="s">
        <v>122</v>
      </c>
      <c r="AZ2" s="9" t="s">
        <v>123</v>
      </c>
      <c r="BA2" s="9" t="s">
        <v>220</v>
      </c>
      <c r="BB2" s="9" t="s">
        <v>221</v>
      </c>
      <c r="BC2" s="9" t="s">
        <v>121</v>
      </c>
      <c r="BD2" s="9" t="s">
        <v>122</v>
      </c>
      <c r="BE2" s="9" t="s">
        <v>123</v>
      </c>
      <c r="BF2" s="9" t="s">
        <v>220</v>
      </c>
      <c r="BG2" s="9" t="s">
        <v>221</v>
      </c>
      <c r="BH2" s="9" t="s">
        <v>121</v>
      </c>
      <c r="BI2" s="9" t="s">
        <v>122</v>
      </c>
      <c r="BJ2" s="9" t="s">
        <v>123</v>
      </c>
      <c r="BK2" s="9" t="s">
        <v>220</v>
      </c>
      <c r="BL2" s="9" t="s">
        <v>221</v>
      </c>
      <c r="BM2" s="9" t="s">
        <v>121</v>
      </c>
      <c r="BN2" s="9" t="s">
        <v>122</v>
      </c>
      <c r="BO2" s="9" t="s">
        <v>123</v>
      </c>
      <c r="BP2" s="9" t="s">
        <v>220</v>
      </c>
      <c r="BQ2" s="9" t="s">
        <v>221</v>
      </c>
      <c r="BR2" s="9" t="s">
        <v>121</v>
      </c>
      <c r="BS2" s="9" t="s">
        <v>122</v>
      </c>
    </row>
    <row r="3" spans="1:71" s="33" customFormat="1" ht="16.5" customHeight="1" x14ac:dyDescent="0.25">
      <c r="A3" s="67" t="s">
        <v>94</v>
      </c>
      <c r="B3" s="51" t="s">
        <v>141</v>
      </c>
      <c r="C3" s="51"/>
      <c r="D3" s="51"/>
      <c r="E3" s="69">
        <v>48</v>
      </c>
      <c r="F3" s="51">
        <f>IF(B3="MAL",E3,IF(E3&gt;=11,E3+variables!$B$1,11))</f>
        <v>48</v>
      </c>
      <c r="G3" s="68">
        <f t="shared" ref="G3:G8" si="0">$BS3/F3</f>
        <v>0.41666666666666669</v>
      </c>
      <c r="H3" s="125">
        <v>20</v>
      </c>
      <c r="I3" s="125">
        <f>+H3+J3</f>
        <v>20</v>
      </c>
      <c r="J3" s="138"/>
      <c r="K3" s="70">
        <v>2019</v>
      </c>
      <c r="L3" s="18">
        <v>2019</v>
      </c>
      <c r="M3" s="18"/>
      <c r="N3" s="18"/>
      <c r="O3" s="18"/>
      <c r="P3" s="125">
        <f>+H3</f>
        <v>20</v>
      </c>
      <c r="Q3" s="18"/>
      <c r="R3" s="18"/>
      <c r="S3" s="18"/>
      <c r="T3" s="18"/>
      <c r="U3" s="3">
        <f t="shared" ref="U3:U10" si="1">SUM(P3:T3)</f>
        <v>20</v>
      </c>
      <c r="V3" s="18"/>
      <c r="W3" s="18"/>
      <c r="X3" s="18"/>
      <c r="Y3" s="18"/>
      <c r="Z3" s="3">
        <f t="shared" ref="Z3:Z10" si="2">SUM(U3:Y3)</f>
        <v>20</v>
      </c>
      <c r="AA3" s="18"/>
      <c r="AB3" s="18"/>
      <c r="AC3" s="18"/>
      <c r="AD3" s="18"/>
      <c r="AE3" s="3">
        <f t="shared" ref="AE3:AE8" si="3">SUM(Z3:AD3)</f>
        <v>20</v>
      </c>
      <c r="AF3" s="18"/>
      <c r="AG3" s="18"/>
      <c r="AH3" s="18"/>
      <c r="AI3" s="18"/>
      <c r="AJ3" s="3">
        <f t="shared" ref="AJ3:AJ10" si="4">SUM(AE3:AI3)</f>
        <v>20</v>
      </c>
      <c r="AK3" s="18"/>
      <c r="AL3" s="18"/>
      <c r="AM3" s="18"/>
      <c r="AN3" s="18"/>
      <c r="AO3" s="3">
        <f t="shared" ref="AO3:AO10" si="5">SUM(AJ3:AN3)</f>
        <v>20</v>
      </c>
      <c r="AP3" s="18"/>
      <c r="AQ3" s="18"/>
      <c r="AR3" s="18"/>
      <c r="AS3" s="18"/>
      <c r="AT3" s="3">
        <f t="shared" ref="AT3:AT10" si="6">SUM(AO3:AS3)</f>
        <v>20</v>
      </c>
      <c r="AU3" s="18"/>
      <c r="AV3" s="18"/>
      <c r="AW3" s="18"/>
      <c r="AX3" s="18"/>
      <c r="AY3" s="3">
        <f t="shared" ref="AY3:AY10" si="7">SUM(AT3:AX3)</f>
        <v>20</v>
      </c>
      <c r="AZ3" s="18"/>
      <c r="BA3" s="18"/>
      <c r="BB3" s="18"/>
      <c r="BC3" s="18"/>
      <c r="BD3" s="3">
        <f t="shared" ref="BD3:BD10" si="8">SUM(AY3:BC3)</f>
        <v>20</v>
      </c>
      <c r="BE3" s="18"/>
      <c r="BF3" s="18"/>
      <c r="BG3" s="18"/>
      <c r="BH3" s="18"/>
      <c r="BI3" s="3">
        <f t="shared" ref="BI3:BI10" si="9">SUM(BD3:BH3)</f>
        <v>20</v>
      </c>
      <c r="BJ3" s="18"/>
      <c r="BK3" s="18"/>
      <c r="BL3" s="18"/>
      <c r="BM3" s="18"/>
      <c r="BN3" s="3">
        <f t="shared" ref="BN3:BN10" si="10">SUM(BI3:BM3)</f>
        <v>20</v>
      </c>
      <c r="BO3" s="18"/>
      <c r="BP3" s="18"/>
      <c r="BQ3" s="18"/>
      <c r="BR3" s="18"/>
      <c r="BS3" s="3">
        <f t="shared" ref="BS3:BS10" si="11">SUM(BN3:BR3)</f>
        <v>20</v>
      </c>
    </row>
    <row r="4" spans="1:71" s="239" customFormat="1" x14ac:dyDescent="0.25">
      <c r="A4" s="231"/>
      <c r="B4" s="310" t="s">
        <v>229</v>
      </c>
      <c r="C4" s="233">
        <v>1</v>
      </c>
      <c r="D4" s="233">
        <v>8760</v>
      </c>
      <c r="E4" s="311">
        <v>40</v>
      </c>
      <c r="F4" s="231">
        <f>IF(B4="MAL",E4,IF(E4&gt;=11,E4+variables!$B$1,11))</f>
        <v>41</v>
      </c>
      <c r="G4" s="235">
        <f t="shared" si="0"/>
        <v>1.024390243902439</v>
      </c>
      <c r="H4" s="236">
        <v>30</v>
      </c>
      <c r="I4" s="236">
        <f t="shared" ref="I4:I8" si="12">+H4+J4</f>
        <v>30</v>
      </c>
      <c r="J4" s="266"/>
      <c r="K4" s="312">
        <v>2019</v>
      </c>
      <c r="L4" s="234">
        <v>2019</v>
      </c>
      <c r="M4" s="234"/>
      <c r="N4" s="234"/>
      <c r="O4" s="234"/>
      <c r="P4" s="238">
        <f t="shared" ref="P4:P8" si="13">SUM(M4:O4)+H4</f>
        <v>30</v>
      </c>
      <c r="Q4" s="234"/>
      <c r="R4" s="234"/>
      <c r="S4" s="234"/>
      <c r="T4" s="234"/>
      <c r="U4" s="231">
        <f t="shared" si="1"/>
        <v>30</v>
      </c>
      <c r="V4" s="234"/>
      <c r="W4" s="234"/>
      <c r="X4" s="234"/>
      <c r="Y4" s="234"/>
      <c r="Z4" s="231">
        <f t="shared" si="2"/>
        <v>30</v>
      </c>
      <c r="AA4" s="234"/>
      <c r="AB4" s="234"/>
      <c r="AC4" s="234"/>
      <c r="AD4" s="234"/>
      <c r="AE4" s="231">
        <f t="shared" si="3"/>
        <v>30</v>
      </c>
      <c r="AF4" s="234"/>
      <c r="AG4" s="234"/>
      <c r="AH4" s="234">
        <v>10</v>
      </c>
      <c r="AI4" s="234"/>
      <c r="AJ4" s="231">
        <f t="shared" si="4"/>
        <v>40</v>
      </c>
      <c r="AK4" s="234"/>
      <c r="AL4" s="234">
        <v>2</v>
      </c>
      <c r="AM4" s="234"/>
      <c r="AN4" s="234"/>
      <c r="AO4" s="231">
        <f t="shared" si="5"/>
        <v>42</v>
      </c>
      <c r="AP4" s="234"/>
      <c r="AQ4" s="234"/>
      <c r="AR4" s="234"/>
      <c r="AS4" s="234"/>
      <c r="AT4" s="231">
        <f t="shared" si="6"/>
        <v>42</v>
      </c>
      <c r="AU4" s="234"/>
      <c r="AV4" s="234"/>
      <c r="AW4" s="234"/>
      <c r="AX4" s="234"/>
      <c r="AY4" s="231">
        <f t="shared" si="7"/>
        <v>42</v>
      </c>
      <c r="AZ4" s="234"/>
      <c r="BA4" s="234"/>
      <c r="BB4" s="234"/>
      <c r="BC4" s="234"/>
      <c r="BD4" s="231">
        <f t="shared" si="8"/>
        <v>42</v>
      </c>
      <c r="BE4" s="234"/>
      <c r="BF4" s="234"/>
      <c r="BG4" s="234"/>
      <c r="BH4" s="234"/>
      <c r="BI4" s="231">
        <f t="shared" si="9"/>
        <v>42</v>
      </c>
      <c r="BJ4" s="234"/>
      <c r="BK4" s="234"/>
      <c r="BL4" s="234"/>
      <c r="BM4" s="234"/>
      <c r="BN4" s="231">
        <f t="shared" si="10"/>
        <v>42</v>
      </c>
      <c r="BO4" s="234"/>
      <c r="BP4" s="234"/>
      <c r="BQ4" s="234"/>
      <c r="BR4" s="234"/>
      <c r="BS4" s="231">
        <f t="shared" si="11"/>
        <v>42</v>
      </c>
    </row>
    <row r="5" spans="1:71" s="33" customFormat="1" x14ac:dyDescent="0.25">
      <c r="A5" s="3"/>
      <c r="B5" s="40" t="s">
        <v>27</v>
      </c>
      <c r="C5" s="157">
        <v>3</v>
      </c>
      <c r="D5" s="157">
        <v>9539</v>
      </c>
      <c r="E5" s="158">
        <v>33</v>
      </c>
      <c r="F5" s="3">
        <f>IF(B5="MAL",E5,IF(E5&gt;=11,E5+variables!$B$1,11))</f>
        <v>34</v>
      </c>
      <c r="G5" s="68">
        <f t="shared" si="0"/>
        <v>0.76470588235294112</v>
      </c>
      <c r="H5" s="125">
        <v>22</v>
      </c>
      <c r="I5" s="125">
        <f t="shared" si="12"/>
        <v>22</v>
      </c>
      <c r="J5" s="133"/>
      <c r="K5" s="70">
        <v>2019</v>
      </c>
      <c r="L5" s="162">
        <v>2019</v>
      </c>
      <c r="M5" s="13"/>
      <c r="N5" s="13"/>
      <c r="O5" s="13"/>
      <c r="P5" s="119">
        <f t="shared" si="13"/>
        <v>22</v>
      </c>
      <c r="Q5" s="39"/>
      <c r="R5" s="13"/>
      <c r="S5" s="13"/>
      <c r="T5" s="13"/>
      <c r="U5" s="3">
        <f t="shared" si="1"/>
        <v>22</v>
      </c>
      <c r="V5" s="13"/>
      <c r="W5" s="13"/>
      <c r="X5" s="13"/>
      <c r="Y5" s="13"/>
      <c r="Z5" s="3">
        <f t="shared" si="2"/>
        <v>22</v>
      </c>
      <c r="AA5" s="13"/>
      <c r="AB5" s="13"/>
      <c r="AC5" s="13"/>
      <c r="AD5" s="13"/>
      <c r="AE5" s="3">
        <f t="shared" si="3"/>
        <v>22</v>
      </c>
      <c r="AF5" s="13"/>
      <c r="AG5" s="13"/>
      <c r="AH5" s="13"/>
      <c r="AI5" s="13"/>
      <c r="AJ5" s="3">
        <f t="shared" si="4"/>
        <v>22</v>
      </c>
      <c r="AK5" s="13"/>
      <c r="AL5" s="13"/>
      <c r="AM5" s="13">
        <v>4</v>
      </c>
      <c r="AN5" s="13"/>
      <c r="AO5" s="3">
        <f t="shared" si="5"/>
        <v>26</v>
      </c>
      <c r="AP5" s="13"/>
      <c r="AQ5" s="13"/>
      <c r="AR5" s="13"/>
      <c r="AS5" s="13"/>
      <c r="AT5" s="3">
        <f t="shared" si="6"/>
        <v>26</v>
      </c>
      <c r="AU5" s="13"/>
      <c r="AV5" s="13"/>
      <c r="AW5" s="13"/>
      <c r="AX5" s="13"/>
      <c r="AY5" s="3">
        <f t="shared" si="7"/>
        <v>26</v>
      </c>
      <c r="AZ5" s="13"/>
      <c r="BA5" s="13"/>
      <c r="BB5" s="13"/>
      <c r="BC5" s="13"/>
      <c r="BD5" s="3">
        <f t="shared" si="8"/>
        <v>26</v>
      </c>
      <c r="BE5" s="13"/>
      <c r="BF5" s="13"/>
      <c r="BG5" s="13"/>
      <c r="BH5" s="13"/>
      <c r="BI5" s="3">
        <f t="shared" si="9"/>
        <v>26</v>
      </c>
      <c r="BJ5" s="13"/>
      <c r="BK5" s="13"/>
      <c r="BL5" s="13"/>
      <c r="BM5" s="13"/>
      <c r="BN5" s="3">
        <f t="shared" si="10"/>
        <v>26</v>
      </c>
      <c r="BO5" s="13"/>
      <c r="BP5" s="13"/>
      <c r="BQ5" s="13"/>
      <c r="BR5" s="13"/>
      <c r="BS5" s="3">
        <f t="shared" si="11"/>
        <v>26</v>
      </c>
    </row>
    <row r="6" spans="1:71" s="33" customFormat="1" x14ac:dyDescent="0.25">
      <c r="A6" s="3"/>
      <c r="B6" s="42" t="s">
        <v>271</v>
      </c>
      <c r="C6" s="43">
        <v>6</v>
      </c>
      <c r="D6" s="43">
        <v>641</v>
      </c>
      <c r="E6" s="44">
        <v>21</v>
      </c>
      <c r="F6" s="3">
        <f>IF(B6="MAL",E6,IF(E6&gt;=11,E6+variables!$B$1,11))</f>
        <v>22</v>
      </c>
      <c r="G6" s="68">
        <f>$BS6/F6</f>
        <v>0.81818181818181823</v>
      </c>
      <c r="H6" s="125">
        <v>12</v>
      </c>
      <c r="I6" s="125">
        <f t="shared" si="12"/>
        <v>12</v>
      </c>
      <c r="J6" s="133"/>
      <c r="K6" s="70">
        <v>2019</v>
      </c>
      <c r="L6" s="162">
        <v>2019</v>
      </c>
      <c r="M6" s="13"/>
      <c r="N6" s="13"/>
      <c r="O6" s="13"/>
      <c r="P6" s="119">
        <f t="shared" si="13"/>
        <v>12</v>
      </c>
      <c r="Q6" s="13"/>
      <c r="R6" s="13"/>
      <c r="S6" s="13"/>
      <c r="T6" s="13"/>
      <c r="U6" s="3">
        <f>SUM(P6:T6)</f>
        <v>12</v>
      </c>
      <c r="V6" s="13"/>
      <c r="W6" s="13"/>
      <c r="X6" s="13"/>
      <c r="Y6" s="13"/>
      <c r="Z6" s="3">
        <f>SUM(U6:Y6)</f>
        <v>12</v>
      </c>
      <c r="AA6" s="13"/>
      <c r="AB6" s="13"/>
      <c r="AC6" s="13"/>
      <c r="AD6" s="13"/>
      <c r="AE6" s="3">
        <f>SUM(Z6:AD6)</f>
        <v>12</v>
      </c>
      <c r="AF6" s="13"/>
      <c r="AG6" s="13"/>
      <c r="AH6" s="13"/>
      <c r="AI6" s="13"/>
      <c r="AJ6" s="3">
        <f>SUM(AE6:AI6)</f>
        <v>12</v>
      </c>
      <c r="AK6" s="13"/>
      <c r="AL6" s="13"/>
      <c r="AM6" s="13">
        <v>6</v>
      </c>
      <c r="AN6" s="13"/>
      <c r="AO6" s="3">
        <f>SUM(AJ6:AN6)</f>
        <v>18</v>
      </c>
      <c r="AP6" s="13"/>
      <c r="AQ6" s="13"/>
      <c r="AR6" s="13"/>
      <c r="AS6" s="13"/>
      <c r="AT6" s="3">
        <f>SUM(AO6:AS6)</f>
        <v>18</v>
      </c>
      <c r="AU6" s="13"/>
      <c r="AV6" s="13"/>
      <c r="AW6" s="13"/>
      <c r="AX6" s="13"/>
      <c r="AY6" s="3">
        <f>SUM(AT6:AX6)</f>
        <v>18</v>
      </c>
      <c r="AZ6" s="13"/>
      <c r="BA6" s="13"/>
      <c r="BB6" s="13"/>
      <c r="BC6" s="13"/>
      <c r="BD6" s="3">
        <f>SUM(AY6:BC6)</f>
        <v>18</v>
      </c>
      <c r="BE6" s="13"/>
      <c r="BF6" s="13"/>
      <c r="BG6" s="13"/>
      <c r="BH6" s="13"/>
      <c r="BI6" s="3">
        <f>SUM(BD6:BH6)</f>
        <v>18</v>
      </c>
      <c r="BJ6" s="13"/>
      <c r="BK6" s="13"/>
      <c r="BL6" s="13"/>
      <c r="BM6" s="13"/>
      <c r="BN6" s="3">
        <f>SUM(BI6:BM6)</f>
        <v>18</v>
      </c>
      <c r="BO6" s="13"/>
      <c r="BP6" s="13"/>
      <c r="BQ6" s="13"/>
      <c r="BR6" s="13"/>
      <c r="BS6" s="3">
        <f t="shared" si="11"/>
        <v>18</v>
      </c>
    </row>
    <row r="7" spans="1:71" s="33" customFormat="1" x14ac:dyDescent="0.25">
      <c r="A7" s="3"/>
      <c r="B7" s="42" t="s">
        <v>356</v>
      </c>
      <c r="C7" s="43">
        <v>9</v>
      </c>
      <c r="D7" s="43">
        <v>6734</v>
      </c>
      <c r="E7" s="44">
        <v>14</v>
      </c>
      <c r="F7" s="3">
        <f>IF(B7="MAL",E7,IF(E7&gt;=11,E7+variables!$B$1,11))</f>
        <v>15</v>
      </c>
      <c r="G7" s="68">
        <f t="shared" si="0"/>
        <v>0.53333333333333333</v>
      </c>
      <c r="H7" s="125">
        <v>5</v>
      </c>
      <c r="I7" s="125">
        <f t="shared" si="12"/>
        <v>5</v>
      </c>
      <c r="J7" s="133"/>
      <c r="K7" s="70">
        <v>2019</v>
      </c>
      <c r="L7" s="162">
        <v>2019</v>
      </c>
      <c r="M7" s="13"/>
      <c r="N7" s="13"/>
      <c r="O7" s="13"/>
      <c r="P7" s="119">
        <f t="shared" si="13"/>
        <v>5</v>
      </c>
      <c r="Q7" s="13"/>
      <c r="R7" s="13"/>
      <c r="S7" s="13"/>
      <c r="T7" s="13"/>
      <c r="U7" s="3">
        <f t="shared" si="1"/>
        <v>5</v>
      </c>
      <c r="V7" s="13"/>
      <c r="W7" s="13"/>
      <c r="X7" s="13"/>
      <c r="Y7" s="13"/>
      <c r="Z7" s="3">
        <f t="shared" si="2"/>
        <v>5</v>
      </c>
      <c r="AA7" s="13"/>
      <c r="AB7" s="13"/>
      <c r="AC7" s="13"/>
      <c r="AD7" s="13"/>
      <c r="AE7" s="3">
        <f t="shared" si="3"/>
        <v>5</v>
      </c>
      <c r="AF7" s="13"/>
      <c r="AG7" s="13">
        <v>3</v>
      </c>
      <c r="AH7" s="13"/>
      <c r="AI7" s="13"/>
      <c r="AJ7" s="3">
        <f t="shared" si="4"/>
        <v>8</v>
      </c>
      <c r="AK7" s="13"/>
      <c r="AL7" s="13"/>
      <c r="AM7" s="13"/>
      <c r="AN7" s="13"/>
      <c r="AO7" s="3">
        <f t="shared" si="5"/>
        <v>8</v>
      </c>
      <c r="AP7" s="13"/>
      <c r="AQ7" s="13"/>
      <c r="AR7" s="13"/>
      <c r="AS7" s="13"/>
      <c r="AT7" s="3">
        <f t="shared" si="6"/>
        <v>8</v>
      </c>
      <c r="AU7" s="13"/>
      <c r="AV7" s="13"/>
      <c r="AW7" s="13"/>
      <c r="AX7" s="13"/>
      <c r="AY7" s="3">
        <f t="shared" si="7"/>
        <v>8</v>
      </c>
      <c r="AZ7" s="13"/>
      <c r="BA7" s="13"/>
      <c r="BB7" s="13"/>
      <c r="BC7" s="13"/>
      <c r="BD7" s="3">
        <f t="shared" si="8"/>
        <v>8</v>
      </c>
      <c r="BE7" s="13"/>
      <c r="BF7" s="13"/>
      <c r="BG7" s="13"/>
      <c r="BH7" s="13"/>
      <c r="BI7" s="3">
        <f t="shared" si="9"/>
        <v>8</v>
      </c>
      <c r="BJ7" s="13"/>
      <c r="BK7" s="13"/>
      <c r="BL7" s="13"/>
      <c r="BM7" s="13"/>
      <c r="BN7" s="3">
        <f t="shared" si="10"/>
        <v>8</v>
      </c>
      <c r="BO7" s="13"/>
      <c r="BP7" s="13"/>
      <c r="BQ7" s="13"/>
      <c r="BR7" s="13"/>
      <c r="BS7" s="3">
        <f t="shared" si="11"/>
        <v>8</v>
      </c>
    </row>
    <row r="8" spans="1:71" s="33" customFormat="1" x14ac:dyDescent="0.25">
      <c r="A8" s="3"/>
      <c r="B8" s="42" t="s">
        <v>116</v>
      </c>
      <c r="C8" s="43">
        <v>10</v>
      </c>
      <c r="D8" s="43">
        <v>3433</v>
      </c>
      <c r="E8" s="44">
        <v>50</v>
      </c>
      <c r="F8" s="3">
        <f>IF(B8="MAL",E8,IF(E8&gt;=11,E8+variables!$B$1,11))</f>
        <v>51</v>
      </c>
      <c r="G8" s="68">
        <f t="shared" si="0"/>
        <v>0.92156862745098034</v>
      </c>
      <c r="H8" s="125">
        <v>35</v>
      </c>
      <c r="I8" s="125">
        <f t="shared" si="12"/>
        <v>37</v>
      </c>
      <c r="J8" s="133">
        <v>2</v>
      </c>
      <c r="K8" s="70">
        <v>2019</v>
      </c>
      <c r="L8" s="162">
        <v>2019</v>
      </c>
      <c r="M8" s="13"/>
      <c r="N8" s="13"/>
      <c r="O8" s="13"/>
      <c r="P8" s="119">
        <f t="shared" si="13"/>
        <v>35</v>
      </c>
      <c r="Q8" s="13"/>
      <c r="R8" s="13"/>
      <c r="S8" s="13"/>
      <c r="T8" s="13"/>
      <c r="U8" s="3">
        <f t="shared" si="1"/>
        <v>35</v>
      </c>
      <c r="V8" s="13">
        <v>2</v>
      </c>
      <c r="W8" s="13"/>
      <c r="X8" s="13">
        <v>10</v>
      </c>
      <c r="Y8" s="13"/>
      <c r="Z8" s="3">
        <f t="shared" si="2"/>
        <v>47</v>
      </c>
      <c r="AA8" s="13"/>
      <c r="AB8" s="13"/>
      <c r="AC8" s="13"/>
      <c r="AD8" s="13"/>
      <c r="AE8" s="3">
        <f t="shared" si="3"/>
        <v>47</v>
      </c>
      <c r="AF8" s="13"/>
      <c r="AG8" s="13"/>
      <c r="AH8" s="13"/>
      <c r="AI8" s="13"/>
      <c r="AJ8" s="3">
        <f t="shared" si="4"/>
        <v>47</v>
      </c>
      <c r="AK8" s="13"/>
      <c r="AL8" s="13"/>
      <c r="AM8" s="13"/>
      <c r="AN8" s="13"/>
      <c r="AO8" s="3">
        <f t="shared" si="5"/>
        <v>47</v>
      </c>
      <c r="AP8" s="13"/>
      <c r="AQ8" s="13"/>
      <c r="AR8" s="13"/>
      <c r="AS8" s="13"/>
      <c r="AT8" s="3">
        <f t="shared" si="6"/>
        <v>47</v>
      </c>
      <c r="AU8" s="13"/>
      <c r="AV8" s="13"/>
      <c r="AW8" s="13"/>
      <c r="AX8" s="13"/>
      <c r="AY8" s="3">
        <f t="shared" si="7"/>
        <v>47</v>
      </c>
      <c r="AZ8" s="13"/>
      <c r="BA8" s="13"/>
      <c r="BB8" s="13"/>
      <c r="BC8" s="13"/>
      <c r="BD8" s="3">
        <f t="shared" si="8"/>
        <v>47</v>
      </c>
      <c r="BE8" s="13"/>
      <c r="BF8" s="13"/>
      <c r="BG8" s="13"/>
      <c r="BH8" s="13"/>
      <c r="BI8" s="3">
        <f t="shared" si="9"/>
        <v>47</v>
      </c>
      <c r="BJ8" s="13"/>
      <c r="BK8" s="13"/>
      <c r="BL8" s="13"/>
      <c r="BM8" s="13"/>
      <c r="BN8" s="3">
        <f t="shared" si="10"/>
        <v>47</v>
      </c>
      <c r="BO8" s="13"/>
      <c r="BP8" s="13"/>
      <c r="BQ8" s="13"/>
      <c r="BR8" s="13"/>
      <c r="BS8" s="3">
        <f t="shared" si="11"/>
        <v>47</v>
      </c>
    </row>
    <row r="9" spans="1:71" s="33" customFormat="1" x14ac:dyDescent="0.25">
      <c r="A9" s="3"/>
      <c r="B9" s="40" t="s">
        <v>163</v>
      </c>
      <c r="C9" s="43">
        <v>13</v>
      </c>
      <c r="D9" s="43">
        <v>2779</v>
      </c>
      <c r="E9" s="44">
        <v>19</v>
      </c>
      <c r="F9" s="3">
        <f>IF(B9="MAL",E9,IF(E9&gt;=11,E9+variables!$B$1,11))</f>
        <v>20</v>
      </c>
      <c r="G9" s="68">
        <f>$BS10/F9</f>
        <v>0.85</v>
      </c>
      <c r="H9" s="125">
        <v>9</v>
      </c>
      <c r="I9" s="125">
        <f>+H9+J9</f>
        <v>9</v>
      </c>
      <c r="J9" s="133"/>
      <c r="K9" s="70">
        <v>2019</v>
      </c>
      <c r="L9" s="162">
        <v>2019</v>
      </c>
      <c r="M9" s="13"/>
      <c r="N9" s="13"/>
      <c r="O9" s="13"/>
      <c r="P9" s="119"/>
      <c r="Q9" s="13"/>
      <c r="R9" s="13"/>
      <c r="S9" s="13"/>
      <c r="T9" s="13"/>
      <c r="U9" s="3"/>
      <c r="V9" s="13"/>
      <c r="W9" s="13"/>
      <c r="X9" s="13"/>
      <c r="Y9" s="13"/>
      <c r="Z9" s="3"/>
      <c r="AA9" s="13"/>
      <c r="AB9" s="13"/>
      <c r="AC9" s="13"/>
      <c r="AD9" s="13"/>
      <c r="AE9" s="3">
        <f>SUM(Z10:AD10)</f>
        <v>9</v>
      </c>
      <c r="AF9" s="13"/>
      <c r="AG9" s="13"/>
      <c r="AH9" s="13"/>
      <c r="AI9" s="13"/>
      <c r="AJ9" s="3">
        <f t="shared" si="4"/>
        <v>9</v>
      </c>
      <c r="AK9" s="13"/>
      <c r="AL9" s="13"/>
      <c r="AM9" s="13"/>
      <c r="AN9" s="13"/>
      <c r="AO9" s="3">
        <f t="shared" si="5"/>
        <v>9</v>
      </c>
      <c r="AP9" s="13"/>
      <c r="AQ9" s="13"/>
      <c r="AR9" s="13"/>
      <c r="AS9" s="13"/>
      <c r="AT9" s="3">
        <f t="shared" si="6"/>
        <v>9</v>
      </c>
      <c r="AU9" s="13"/>
      <c r="AV9" s="13"/>
      <c r="AW9" s="13"/>
      <c r="AX9" s="13"/>
      <c r="AY9" s="3">
        <f t="shared" si="7"/>
        <v>9</v>
      </c>
      <c r="AZ9" s="13"/>
      <c r="BA9" s="13"/>
      <c r="BB9" s="13"/>
      <c r="BC9" s="13"/>
      <c r="BD9" s="3">
        <f t="shared" si="8"/>
        <v>9</v>
      </c>
      <c r="BE9" s="13"/>
      <c r="BF9" s="13"/>
      <c r="BG9" s="13"/>
      <c r="BH9" s="13"/>
      <c r="BI9" s="3">
        <f t="shared" si="9"/>
        <v>9</v>
      </c>
      <c r="BJ9" s="13"/>
      <c r="BK9" s="13"/>
      <c r="BL9" s="13"/>
      <c r="BM9" s="13"/>
      <c r="BN9" s="3">
        <f t="shared" si="10"/>
        <v>9</v>
      </c>
      <c r="BO9" s="13"/>
      <c r="BP9" s="13"/>
      <c r="BQ9" s="13"/>
      <c r="BR9" s="13"/>
      <c r="BS9" s="3">
        <f t="shared" si="11"/>
        <v>9</v>
      </c>
    </row>
    <row r="10" spans="1:71" s="247" customFormat="1" x14ac:dyDescent="0.25">
      <c r="A10" s="240"/>
      <c r="B10" s="241" t="s">
        <v>451</v>
      </c>
      <c r="C10" s="242">
        <v>15</v>
      </c>
      <c r="E10" s="309"/>
      <c r="F10" s="309"/>
      <c r="G10" s="240"/>
      <c r="H10" s="309"/>
      <c r="I10" s="125">
        <f>+H10+J10</f>
        <v>1</v>
      </c>
      <c r="J10" s="309">
        <v>1</v>
      </c>
      <c r="K10" s="309"/>
      <c r="L10" s="246">
        <v>2020</v>
      </c>
      <c r="M10" s="246"/>
      <c r="N10" s="246"/>
      <c r="O10" s="246"/>
      <c r="P10" s="244">
        <f>SUM(M10:O10)+H9</f>
        <v>9</v>
      </c>
      <c r="Q10" s="246"/>
      <c r="R10" s="246"/>
      <c r="S10" s="246"/>
      <c r="T10" s="246"/>
      <c r="U10" s="240">
        <f t="shared" si="1"/>
        <v>9</v>
      </c>
      <c r="V10" s="246"/>
      <c r="W10" s="246"/>
      <c r="X10" s="246"/>
      <c r="Y10" s="246"/>
      <c r="Z10" s="240">
        <f t="shared" si="2"/>
        <v>9</v>
      </c>
      <c r="AA10" s="246"/>
      <c r="AB10" s="246"/>
      <c r="AC10" s="246"/>
      <c r="AD10" s="246"/>
      <c r="AF10" s="246"/>
      <c r="AG10" s="246"/>
      <c r="AH10" s="246"/>
      <c r="AI10" s="246"/>
      <c r="AJ10" s="240">
        <f t="shared" si="4"/>
        <v>0</v>
      </c>
      <c r="AK10" s="246"/>
      <c r="AL10" s="246">
        <v>13</v>
      </c>
      <c r="AM10" s="246"/>
      <c r="AN10" s="246"/>
      <c r="AO10" s="240">
        <f t="shared" si="5"/>
        <v>13</v>
      </c>
      <c r="AP10" s="246"/>
      <c r="AQ10" s="246"/>
      <c r="AR10" s="246"/>
      <c r="AS10" s="246"/>
      <c r="AT10" s="240">
        <f t="shared" si="6"/>
        <v>13</v>
      </c>
      <c r="AU10" s="246">
        <v>1</v>
      </c>
      <c r="AV10" s="246">
        <v>3</v>
      </c>
      <c r="AW10" s="246"/>
      <c r="AX10" s="246"/>
      <c r="AY10" s="240">
        <f t="shared" si="7"/>
        <v>17</v>
      </c>
      <c r="AZ10" s="246"/>
      <c r="BA10" s="246"/>
      <c r="BB10" s="246"/>
      <c r="BC10" s="246"/>
      <c r="BD10" s="240">
        <f t="shared" si="8"/>
        <v>17</v>
      </c>
      <c r="BE10" s="246"/>
      <c r="BF10" s="246"/>
      <c r="BG10" s="246"/>
      <c r="BH10" s="246"/>
      <c r="BI10" s="240">
        <f t="shared" si="9"/>
        <v>17</v>
      </c>
      <c r="BJ10" s="246"/>
      <c r="BK10" s="246"/>
      <c r="BL10" s="246"/>
      <c r="BM10" s="246"/>
      <c r="BN10" s="240">
        <f t="shared" si="10"/>
        <v>17</v>
      </c>
      <c r="BO10" s="246"/>
      <c r="BP10" s="246"/>
      <c r="BQ10" s="246"/>
      <c r="BR10" s="246"/>
      <c r="BS10" s="240">
        <f t="shared" si="11"/>
        <v>17</v>
      </c>
    </row>
    <row r="11" spans="1:71" s="33" customFormat="1" x14ac:dyDescent="0.25">
      <c r="A11" s="51"/>
      <c r="B11" s="51"/>
      <c r="C11" s="51"/>
      <c r="D11" s="51"/>
      <c r="E11" s="51"/>
      <c r="F11" s="51"/>
      <c r="G11" s="51"/>
      <c r="H11" s="125"/>
      <c r="I11" s="125"/>
      <c r="J11" s="125"/>
      <c r="K11" s="51"/>
      <c r="L11" s="51"/>
      <c r="M11" s="125">
        <f t="shared" ref="M11:AR11" si="14">SUM(M3:M10)</f>
        <v>0</v>
      </c>
      <c r="N11" s="125">
        <f t="shared" si="14"/>
        <v>0</v>
      </c>
      <c r="O11" s="125">
        <f t="shared" si="14"/>
        <v>0</v>
      </c>
      <c r="P11" s="125">
        <f t="shared" si="14"/>
        <v>133</v>
      </c>
      <c r="Q11" s="125">
        <f t="shared" si="14"/>
        <v>0</v>
      </c>
      <c r="R11" s="125">
        <f t="shared" si="14"/>
        <v>0</v>
      </c>
      <c r="S11" s="125">
        <f t="shared" si="14"/>
        <v>0</v>
      </c>
      <c r="T11" s="125">
        <f t="shared" si="14"/>
        <v>0</v>
      </c>
      <c r="U11" s="125">
        <f t="shared" si="14"/>
        <v>133</v>
      </c>
      <c r="V11" s="125">
        <f t="shared" si="14"/>
        <v>2</v>
      </c>
      <c r="W11" s="125">
        <f t="shared" si="14"/>
        <v>0</v>
      </c>
      <c r="X11" s="125">
        <f t="shared" si="14"/>
        <v>10</v>
      </c>
      <c r="Y11" s="125">
        <f t="shared" si="14"/>
        <v>0</v>
      </c>
      <c r="Z11" s="125">
        <f t="shared" si="14"/>
        <v>145</v>
      </c>
      <c r="AA11" s="125">
        <f t="shared" si="14"/>
        <v>0</v>
      </c>
      <c r="AB11" s="125">
        <f t="shared" si="14"/>
        <v>0</v>
      </c>
      <c r="AC11" s="125">
        <f t="shared" si="14"/>
        <v>0</v>
      </c>
      <c r="AD11" s="125">
        <f t="shared" si="14"/>
        <v>0</v>
      </c>
      <c r="AE11" s="125">
        <f>SUM(AE3:AE9)</f>
        <v>145</v>
      </c>
      <c r="AF11" s="125">
        <f t="shared" si="14"/>
        <v>0</v>
      </c>
      <c r="AG11" s="125">
        <f t="shared" si="14"/>
        <v>3</v>
      </c>
      <c r="AH11" s="125">
        <f t="shared" si="14"/>
        <v>10</v>
      </c>
      <c r="AI11" s="125">
        <f t="shared" si="14"/>
        <v>0</v>
      </c>
      <c r="AJ11" s="125">
        <f t="shared" si="14"/>
        <v>158</v>
      </c>
      <c r="AK11" s="125">
        <f t="shared" si="14"/>
        <v>0</v>
      </c>
      <c r="AL11" s="125">
        <f t="shared" si="14"/>
        <v>15</v>
      </c>
      <c r="AM11" s="125">
        <f t="shared" si="14"/>
        <v>10</v>
      </c>
      <c r="AN11" s="125">
        <f t="shared" si="14"/>
        <v>0</v>
      </c>
      <c r="AO11" s="125">
        <f t="shared" si="14"/>
        <v>183</v>
      </c>
      <c r="AP11" s="125">
        <f t="shared" si="14"/>
        <v>0</v>
      </c>
      <c r="AQ11" s="125">
        <f t="shared" si="14"/>
        <v>0</v>
      </c>
      <c r="AR11" s="125">
        <f t="shared" si="14"/>
        <v>0</v>
      </c>
      <c r="AS11" s="125">
        <f t="shared" ref="AS11:BS11" si="15">SUM(AS3:AS10)</f>
        <v>0</v>
      </c>
      <c r="AT11" s="125">
        <f t="shared" si="15"/>
        <v>183</v>
      </c>
      <c r="AU11" s="125">
        <f t="shared" si="15"/>
        <v>1</v>
      </c>
      <c r="AV11" s="125">
        <f t="shared" si="15"/>
        <v>3</v>
      </c>
      <c r="AW11" s="125">
        <f t="shared" si="15"/>
        <v>0</v>
      </c>
      <c r="AX11" s="125">
        <f t="shared" si="15"/>
        <v>0</v>
      </c>
      <c r="AY11" s="125">
        <f t="shared" si="15"/>
        <v>187</v>
      </c>
      <c r="AZ11" s="125">
        <f t="shared" si="15"/>
        <v>0</v>
      </c>
      <c r="BA11" s="125">
        <f t="shared" si="15"/>
        <v>0</v>
      </c>
      <c r="BB11" s="125">
        <f t="shared" si="15"/>
        <v>0</v>
      </c>
      <c r="BC11" s="125">
        <f t="shared" si="15"/>
        <v>0</v>
      </c>
      <c r="BD11" s="125">
        <f t="shared" si="15"/>
        <v>187</v>
      </c>
      <c r="BE11" s="125">
        <f t="shared" si="15"/>
        <v>0</v>
      </c>
      <c r="BF11" s="125">
        <f t="shared" si="15"/>
        <v>0</v>
      </c>
      <c r="BG11" s="125">
        <f t="shared" si="15"/>
        <v>0</v>
      </c>
      <c r="BH11" s="125">
        <f t="shared" si="15"/>
        <v>0</v>
      </c>
      <c r="BI11" s="125">
        <f t="shared" si="15"/>
        <v>187</v>
      </c>
      <c r="BJ11" s="125">
        <f t="shared" si="15"/>
        <v>0</v>
      </c>
      <c r="BK11" s="125">
        <f t="shared" si="15"/>
        <v>0</v>
      </c>
      <c r="BL11" s="125">
        <f t="shared" si="15"/>
        <v>0</v>
      </c>
      <c r="BM11" s="125">
        <f t="shared" si="15"/>
        <v>0</v>
      </c>
      <c r="BN11" s="125">
        <f t="shared" si="15"/>
        <v>187</v>
      </c>
      <c r="BO11" s="125">
        <f t="shared" si="15"/>
        <v>0</v>
      </c>
      <c r="BP11" s="125">
        <f t="shared" si="15"/>
        <v>0</v>
      </c>
      <c r="BQ11" s="125">
        <f t="shared" si="15"/>
        <v>0</v>
      </c>
      <c r="BR11" s="125">
        <f t="shared" si="15"/>
        <v>0</v>
      </c>
      <c r="BS11" s="125">
        <f t="shared" si="15"/>
        <v>187</v>
      </c>
    </row>
    <row r="12" spans="1:71" s="33" customFormat="1" x14ac:dyDescent="0.25">
      <c r="A12" s="3"/>
      <c r="B12" s="3" t="s">
        <v>264</v>
      </c>
      <c r="C12" s="3">
        <f>COUNT(C4:C10)</f>
        <v>7</v>
      </c>
      <c r="D12" s="3"/>
      <c r="E12" s="3">
        <f>SUM(E3:E9)</f>
        <v>225</v>
      </c>
      <c r="F12" s="3">
        <f>SUM(F3:F9)</f>
        <v>231</v>
      </c>
      <c r="G12" s="32">
        <f>$BS11/F12</f>
        <v>0.80952380952380953</v>
      </c>
      <c r="H12" s="119">
        <f>SUM(H3:H9)</f>
        <v>133</v>
      </c>
      <c r="I12" s="119">
        <f>SUM(I3:I9)</f>
        <v>135</v>
      </c>
      <c r="J12" s="119">
        <f>SUM(J3:J9)</f>
        <v>2</v>
      </c>
      <c r="K12" s="3"/>
      <c r="L12" s="3"/>
      <c r="M12" s="3"/>
      <c r="N12" s="3"/>
      <c r="O12" s="3"/>
      <c r="P12" s="32">
        <f>P11/F12</f>
        <v>0.5757575757575758</v>
      </c>
      <c r="Q12" s="3"/>
      <c r="R12" s="3">
        <f>M11+R11</f>
        <v>0</v>
      </c>
      <c r="S12" s="3">
        <f>N11+S11</f>
        <v>0</v>
      </c>
      <c r="T12" s="3">
        <f>O11+T11</f>
        <v>0</v>
      </c>
      <c r="U12" s="32">
        <f>U11/F12</f>
        <v>0.5757575757575758</v>
      </c>
      <c r="V12" s="3"/>
      <c r="W12" s="3">
        <f>R12+W11</f>
        <v>0</v>
      </c>
      <c r="X12" s="3">
        <f>S12+X11</f>
        <v>10</v>
      </c>
      <c r="Y12" s="3">
        <f>T12+Y11</f>
        <v>0</v>
      </c>
      <c r="Z12" s="32">
        <f>Z11/F12</f>
        <v>0.62770562770562766</v>
      </c>
      <c r="AA12" s="3"/>
      <c r="AB12" s="3">
        <f>W12+AB11</f>
        <v>0</v>
      </c>
      <c r="AC12" s="3">
        <f>X12+AC11</f>
        <v>10</v>
      </c>
      <c r="AD12" s="3">
        <f>Y12+AD11</f>
        <v>0</v>
      </c>
      <c r="AE12" s="32">
        <f>AE11/F12</f>
        <v>0.62770562770562766</v>
      </c>
      <c r="AF12" s="3"/>
      <c r="AG12" s="3">
        <f>AB12+AG11</f>
        <v>3</v>
      </c>
      <c r="AH12" s="3">
        <f>AC12+AH11</f>
        <v>20</v>
      </c>
      <c r="AI12" s="3">
        <f>AD12+AI11</f>
        <v>0</v>
      </c>
      <c r="AJ12" s="32">
        <f>AJ11/F12</f>
        <v>0.68398268398268403</v>
      </c>
      <c r="AK12" s="3"/>
      <c r="AL12" s="3">
        <f>AG12+AL11</f>
        <v>18</v>
      </c>
      <c r="AM12" s="3">
        <f>AH12+AM11</f>
        <v>30</v>
      </c>
      <c r="AN12" s="3">
        <f>AI12+AN11</f>
        <v>0</v>
      </c>
      <c r="AO12" s="32">
        <f>AO11/F12</f>
        <v>0.79220779220779225</v>
      </c>
      <c r="AP12" s="3"/>
      <c r="AQ12" s="3">
        <f>AL12+AQ11</f>
        <v>18</v>
      </c>
      <c r="AR12" s="3">
        <f>AM12+AR11</f>
        <v>30</v>
      </c>
      <c r="AS12" s="3">
        <f>AN12+AS11</f>
        <v>0</v>
      </c>
      <c r="AT12" s="32">
        <f>AT11/F12</f>
        <v>0.79220779220779225</v>
      </c>
      <c r="AU12" s="3"/>
      <c r="AV12" s="3">
        <f>AQ12+AV11</f>
        <v>21</v>
      </c>
      <c r="AW12" s="3">
        <f>AR12+AW11</f>
        <v>30</v>
      </c>
      <c r="AX12" s="3">
        <f>AS12+AX11</f>
        <v>0</v>
      </c>
      <c r="AY12" s="32">
        <f>AY11/F12</f>
        <v>0.80952380952380953</v>
      </c>
      <c r="AZ12" s="3"/>
      <c r="BA12" s="3">
        <f>AV12+BA11</f>
        <v>21</v>
      </c>
      <c r="BB12" s="3">
        <f>AW12+BB11</f>
        <v>30</v>
      </c>
      <c r="BC12" s="3">
        <f>AX12+BC11</f>
        <v>0</v>
      </c>
      <c r="BD12" s="32">
        <f>BD11/F12</f>
        <v>0.80952380952380953</v>
      </c>
      <c r="BE12" s="3"/>
      <c r="BF12" s="3">
        <f>BA12+BF11</f>
        <v>21</v>
      </c>
      <c r="BG12" s="3">
        <f>BB12+BG11</f>
        <v>30</v>
      </c>
      <c r="BH12" s="3">
        <f>BC12+BH11</f>
        <v>0</v>
      </c>
      <c r="BI12" s="32">
        <f>BI11/F12</f>
        <v>0.80952380952380953</v>
      </c>
      <c r="BJ12" s="3"/>
      <c r="BK12" s="3">
        <f>BF12+BK11</f>
        <v>21</v>
      </c>
      <c r="BL12" s="3">
        <f>BG12+BL11</f>
        <v>30</v>
      </c>
      <c r="BM12" s="3">
        <f>BH12+BM11</f>
        <v>0</v>
      </c>
      <c r="BN12" s="32">
        <f>BN11/F12</f>
        <v>0.80952380952380953</v>
      </c>
      <c r="BO12" s="3"/>
      <c r="BP12" s="3">
        <f>BK12+BP11</f>
        <v>21</v>
      </c>
      <c r="BQ12" s="3">
        <f>BL12+BQ11</f>
        <v>30</v>
      </c>
      <c r="BR12" s="3">
        <f>BM12+BR11</f>
        <v>0</v>
      </c>
      <c r="BS12" s="32">
        <f>BS11/F12</f>
        <v>0.80952380952380953</v>
      </c>
    </row>
    <row r="13" spans="1:71" s="33" customFormat="1" x14ac:dyDescent="0.25">
      <c r="H13" s="130"/>
      <c r="I13" s="130"/>
      <c r="J13" s="130"/>
    </row>
    <row r="14" spans="1:71" s="33" customFormat="1" x14ac:dyDescent="0.25">
      <c r="A14" s="31" t="s">
        <v>268</v>
      </c>
      <c r="B14" s="3" t="s">
        <v>124</v>
      </c>
      <c r="C14" s="3"/>
      <c r="D14" s="3"/>
      <c r="E14" s="44">
        <v>0</v>
      </c>
      <c r="F14" s="3">
        <f>IF(B14="MAL",E14,IF(E14&gt;=11,E14+variables!$B$1,11))</f>
        <v>0</v>
      </c>
      <c r="G14" s="32" t="e">
        <f>BS14/F14</f>
        <v>#DIV/0!</v>
      </c>
      <c r="H14" s="119">
        <v>0</v>
      </c>
      <c r="I14" s="119">
        <f>+H14+J14</f>
        <v>0</v>
      </c>
      <c r="J14" s="133"/>
      <c r="K14" s="13">
        <v>2019</v>
      </c>
      <c r="L14" s="13">
        <v>2019</v>
      </c>
      <c r="M14" s="13"/>
      <c r="N14" s="13"/>
      <c r="O14" s="13"/>
      <c r="P14" s="119">
        <f>+H14</f>
        <v>0</v>
      </c>
      <c r="Q14" s="13">
        <v>0</v>
      </c>
      <c r="R14" s="13"/>
      <c r="S14" s="13"/>
      <c r="T14" s="13"/>
      <c r="U14" s="3">
        <f>SUM(P14:T14)</f>
        <v>0</v>
      </c>
      <c r="V14" s="13"/>
      <c r="W14" s="13"/>
      <c r="X14" s="13"/>
      <c r="Y14" s="13"/>
      <c r="Z14" s="3">
        <f>SUM(U14:Y14)</f>
        <v>0</v>
      </c>
      <c r="AA14" s="13"/>
      <c r="AB14" s="13"/>
      <c r="AC14" s="13"/>
      <c r="AD14" s="13"/>
      <c r="AE14" s="3">
        <f>SUM(Z14:AD14)</f>
        <v>0</v>
      </c>
      <c r="AF14" s="13"/>
      <c r="AG14" s="13"/>
      <c r="AH14" s="13"/>
      <c r="AI14" s="13"/>
      <c r="AJ14" s="3">
        <f>SUM(AE14:AI14)</f>
        <v>0</v>
      </c>
      <c r="AK14" s="13"/>
      <c r="AL14" s="13"/>
      <c r="AM14" s="13"/>
      <c r="AN14" s="13"/>
      <c r="AO14" s="3">
        <f>SUM(AJ14:AN14)</f>
        <v>0</v>
      </c>
      <c r="AP14" s="13"/>
      <c r="AQ14" s="13"/>
      <c r="AR14" s="13"/>
      <c r="AS14" s="13"/>
      <c r="AT14" s="3">
        <f>SUM(AO14:AS14)</f>
        <v>0</v>
      </c>
      <c r="AU14" s="13"/>
      <c r="AV14" s="13"/>
      <c r="AW14" s="13"/>
      <c r="AX14" s="13"/>
      <c r="AY14" s="3">
        <f>SUM(AT14:AX14)</f>
        <v>0</v>
      </c>
      <c r="AZ14" s="13"/>
      <c r="BA14" s="13"/>
      <c r="BB14" s="13"/>
      <c r="BC14" s="13"/>
      <c r="BD14" s="3">
        <f>SUM(AY14:BC14)</f>
        <v>0</v>
      </c>
      <c r="BE14" s="13"/>
      <c r="BF14" s="13"/>
      <c r="BG14" s="13"/>
      <c r="BH14" s="13"/>
      <c r="BI14" s="3">
        <f>SUM(BD14:BH14)</f>
        <v>0</v>
      </c>
      <c r="BJ14" s="13"/>
      <c r="BK14" s="13"/>
      <c r="BL14" s="13"/>
      <c r="BM14" s="13"/>
      <c r="BN14" s="3">
        <f>SUM(BI14:BM14)</f>
        <v>0</v>
      </c>
      <c r="BO14" s="13"/>
      <c r="BP14" s="13"/>
      <c r="BQ14" s="13"/>
      <c r="BR14" s="13"/>
      <c r="BS14" s="3">
        <f>SUM(BN14:BR14)</f>
        <v>0</v>
      </c>
    </row>
    <row r="15" spans="1:71" s="33" customFormat="1" x14ac:dyDescent="0.25">
      <c r="A15" s="3" t="s">
        <v>296</v>
      </c>
      <c r="B15" s="40" t="s">
        <v>131</v>
      </c>
      <c r="C15" s="43">
        <v>1</v>
      </c>
      <c r="D15" s="43">
        <v>628</v>
      </c>
      <c r="E15" s="44">
        <v>37</v>
      </c>
      <c r="F15" s="3">
        <f>IF(B15="MAL",E15,IF(E15&gt;=11,E15+variables!$B$1,11))</f>
        <v>38</v>
      </c>
      <c r="G15" s="32">
        <f>$BS15/F15</f>
        <v>0.5</v>
      </c>
      <c r="H15" s="119">
        <v>19</v>
      </c>
      <c r="I15" s="119">
        <f>+H15+J15</f>
        <v>20</v>
      </c>
      <c r="J15" s="133">
        <v>1</v>
      </c>
      <c r="K15" s="13">
        <v>2019</v>
      </c>
      <c r="L15" s="13">
        <v>2019</v>
      </c>
      <c r="M15" s="13"/>
      <c r="N15" s="13"/>
      <c r="O15" s="13"/>
      <c r="P15" s="119">
        <f>SUM(M15:O15)+H15</f>
        <v>19</v>
      </c>
      <c r="Q15" s="13"/>
      <c r="R15" s="13"/>
      <c r="S15" s="13"/>
      <c r="T15" s="13"/>
      <c r="U15" s="3">
        <f>SUM(P15:T15)</f>
        <v>19</v>
      </c>
      <c r="V15" s="13"/>
      <c r="W15" s="13"/>
      <c r="X15" s="13"/>
      <c r="Y15" s="13"/>
      <c r="Z15" s="3">
        <f>SUM(U15:Y15)</f>
        <v>19</v>
      </c>
      <c r="AA15" s="13"/>
      <c r="AB15" s="13"/>
      <c r="AC15" s="13"/>
      <c r="AD15" s="13"/>
      <c r="AE15" s="3">
        <f>SUM(Z15:AD15)</f>
        <v>19</v>
      </c>
      <c r="AF15" s="13"/>
      <c r="AG15" s="13"/>
      <c r="AH15" s="13"/>
      <c r="AI15" s="13"/>
      <c r="AJ15" s="3">
        <f>SUM(AE15:AI15)</f>
        <v>19</v>
      </c>
      <c r="AK15" s="13"/>
      <c r="AL15" s="13"/>
      <c r="AM15" s="13"/>
      <c r="AN15" s="13"/>
      <c r="AO15" s="3">
        <f>SUM(AJ15:AN15)</f>
        <v>19</v>
      </c>
      <c r="AP15" s="13"/>
      <c r="AQ15" s="13"/>
      <c r="AR15" s="13"/>
      <c r="AS15" s="13"/>
      <c r="AT15" s="3">
        <f>SUM(AO15:AS15)</f>
        <v>19</v>
      </c>
      <c r="AU15" s="13"/>
      <c r="AV15" s="13"/>
      <c r="AW15" s="13"/>
      <c r="AX15" s="13"/>
      <c r="AY15" s="3">
        <f>SUM(AT15:AX15)</f>
        <v>19</v>
      </c>
      <c r="AZ15" s="13"/>
      <c r="BA15" s="13"/>
      <c r="BB15" s="13"/>
      <c r="BC15" s="13"/>
      <c r="BD15" s="3">
        <f>SUM(AY15:BC15)</f>
        <v>19</v>
      </c>
      <c r="BE15" s="13"/>
      <c r="BF15" s="13"/>
      <c r="BG15" s="13"/>
      <c r="BH15" s="13"/>
      <c r="BI15" s="3">
        <f>SUM(BD15:BH15)</f>
        <v>19</v>
      </c>
      <c r="BJ15" s="13"/>
      <c r="BK15" s="13"/>
      <c r="BL15" s="13"/>
      <c r="BM15" s="13"/>
      <c r="BN15" s="3">
        <f>SUM(BI15:BM15)</f>
        <v>19</v>
      </c>
      <c r="BO15" s="13"/>
      <c r="BP15" s="13"/>
      <c r="BQ15" s="13"/>
      <c r="BR15" s="13"/>
      <c r="BS15" s="3">
        <f>SUM(BN15:BR15)</f>
        <v>19</v>
      </c>
    </row>
    <row r="16" spans="1:71" s="33" customFormat="1" x14ac:dyDescent="0.25">
      <c r="A16" s="3"/>
      <c r="B16" s="42" t="s">
        <v>265</v>
      </c>
      <c r="C16" s="43">
        <v>12</v>
      </c>
      <c r="D16" s="43">
        <v>791</v>
      </c>
      <c r="E16" s="44">
        <v>32</v>
      </c>
      <c r="F16" s="3">
        <f>IF(B16="MAL",E16,IF(E16&gt;=11,E16+variables!$B$1,11))</f>
        <v>33</v>
      </c>
      <c r="G16" s="32">
        <f>$BS16/F16</f>
        <v>0.42424242424242425</v>
      </c>
      <c r="H16" s="119">
        <v>14</v>
      </c>
      <c r="I16" s="119">
        <f>+H16+J16</f>
        <v>15</v>
      </c>
      <c r="J16" s="133">
        <v>1</v>
      </c>
      <c r="K16" s="13">
        <v>2019</v>
      </c>
      <c r="L16" s="13">
        <v>2019</v>
      </c>
      <c r="M16" s="13"/>
      <c r="N16" s="13"/>
      <c r="O16" s="13"/>
      <c r="P16" s="119">
        <f>SUM(M16:O16)+H16</f>
        <v>14</v>
      </c>
      <c r="Q16" s="13"/>
      <c r="R16" s="13"/>
      <c r="S16" s="13"/>
      <c r="T16" s="13"/>
      <c r="U16" s="3">
        <f>SUM(P16:T16)</f>
        <v>14</v>
      </c>
      <c r="V16" s="13"/>
      <c r="W16" s="13"/>
      <c r="X16" s="13"/>
      <c r="Y16" s="13"/>
      <c r="Z16" s="3">
        <f>SUM(U16:Y16)</f>
        <v>14</v>
      </c>
      <c r="AA16" s="13"/>
      <c r="AB16" s="13"/>
      <c r="AC16" s="13"/>
      <c r="AD16" s="13"/>
      <c r="AE16" s="3">
        <f>SUM(Z16:AD16)</f>
        <v>14</v>
      </c>
      <c r="AF16" s="13"/>
      <c r="AG16" s="13"/>
      <c r="AH16" s="13"/>
      <c r="AI16" s="13"/>
      <c r="AJ16" s="3">
        <f>SUM(AE16:AI16)</f>
        <v>14</v>
      </c>
      <c r="AK16" s="13"/>
      <c r="AL16" s="13"/>
      <c r="AM16" s="13"/>
      <c r="AN16" s="13"/>
      <c r="AO16" s="3">
        <f>SUM(AJ16:AN16)</f>
        <v>14</v>
      </c>
      <c r="AP16" s="13"/>
      <c r="AQ16" s="13"/>
      <c r="AR16" s="13"/>
      <c r="AS16" s="13"/>
      <c r="AT16" s="3">
        <f>SUM(AO16:AS16)</f>
        <v>14</v>
      </c>
      <c r="AU16" s="13"/>
      <c r="AV16" s="13"/>
      <c r="AW16" s="13"/>
      <c r="AX16" s="13"/>
      <c r="AY16" s="3">
        <f>SUM(AT16:AX16)</f>
        <v>14</v>
      </c>
      <c r="AZ16" s="13"/>
      <c r="BA16" s="13"/>
      <c r="BB16" s="13"/>
      <c r="BC16" s="13"/>
      <c r="BD16" s="3">
        <f>SUM(AY16:BC16)</f>
        <v>14</v>
      </c>
      <c r="BE16" s="13"/>
      <c r="BF16" s="13"/>
      <c r="BG16" s="13"/>
      <c r="BH16" s="13"/>
      <c r="BI16" s="3">
        <f>SUM(BD16:BH16)</f>
        <v>14</v>
      </c>
      <c r="BJ16" s="13"/>
      <c r="BK16" s="13"/>
      <c r="BL16" s="13"/>
      <c r="BM16" s="13"/>
      <c r="BN16" s="3">
        <f>SUM(BI16:BM16)</f>
        <v>14</v>
      </c>
      <c r="BO16" s="13"/>
      <c r="BP16" s="13"/>
      <c r="BQ16" s="13"/>
      <c r="BR16" s="13"/>
      <c r="BS16" s="3">
        <f>SUM(BN16:BR16)</f>
        <v>14</v>
      </c>
    </row>
    <row r="17" spans="1:71" s="33" customFormat="1" x14ac:dyDescent="0.25">
      <c r="A17" s="3"/>
      <c r="B17" s="42" t="s">
        <v>354</v>
      </c>
      <c r="C17" s="43">
        <v>20</v>
      </c>
      <c r="D17" s="43">
        <v>1273</v>
      </c>
      <c r="E17" s="44">
        <v>30</v>
      </c>
      <c r="F17" s="3">
        <f>IF(B17="MAL",E17,IF(E17&gt;=11,E17+variables!$B$1,11))</f>
        <v>31</v>
      </c>
      <c r="G17" s="32">
        <f>$BS17/F17</f>
        <v>0.4838709677419355</v>
      </c>
      <c r="H17" s="119">
        <v>15</v>
      </c>
      <c r="I17" s="119">
        <f>+H17+J17</f>
        <v>15</v>
      </c>
      <c r="J17" s="133"/>
      <c r="K17" s="13">
        <v>2019</v>
      </c>
      <c r="L17" s="74">
        <v>2018</v>
      </c>
      <c r="M17" s="13"/>
      <c r="N17" s="13"/>
      <c r="O17" s="13"/>
      <c r="P17" s="119">
        <f>SUM(M17:O17)+H17</f>
        <v>15</v>
      </c>
      <c r="Q17" s="13"/>
      <c r="R17" s="13"/>
      <c r="S17" s="13"/>
      <c r="T17" s="13"/>
      <c r="U17" s="3">
        <f>SUM(P17:T17)</f>
        <v>15</v>
      </c>
      <c r="V17" s="13"/>
      <c r="W17" s="13"/>
      <c r="X17" s="13"/>
      <c r="Y17" s="13"/>
      <c r="Z17" s="3">
        <f>SUM(U17:Y17)</f>
        <v>15</v>
      </c>
      <c r="AA17" s="13"/>
      <c r="AB17" s="13"/>
      <c r="AC17" s="13"/>
      <c r="AD17" s="13"/>
      <c r="AE17" s="3">
        <f>SUM(Z17:AD17)</f>
        <v>15</v>
      </c>
      <c r="AF17" s="13"/>
      <c r="AG17" s="13"/>
      <c r="AH17" s="13"/>
      <c r="AI17" s="13"/>
      <c r="AJ17" s="3">
        <f>SUM(AE17:AI17)</f>
        <v>15</v>
      </c>
      <c r="AK17" s="13"/>
      <c r="AL17" s="13"/>
      <c r="AM17" s="13"/>
      <c r="AN17" s="13"/>
      <c r="AO17" s="3">
        <f>SUM(AJ17:AN17)</f>
        <v>15</v>
      </c>
      <c r="AP17" s="13"/>
      <c r="AQ17" s="13"/>
      <c r="AR17" s="13"/>
      <c r="AS17" s="13"/>
      <c r="AT17" s="3">
        <f>SUM(AO17:AS17)</f>
        <v>15</v>
      </c>
      <c r="AU17" s="13"/>
      <c r="AV17" s="13"/>
      <c r="AW17" s="13"/>
      <c r="AX17" s="13"/>
      <c r="AY17" s="3">
        <f>SUM(AT17:AX17)</f>
        <v>15</v>
      </c>
      <c r="AZ17" s="13"/>
      <c r="BA17" s="13"/>
      <c r="BB17" s="13"/>
      <c r="BC17" s="13"/>
      <c r="BD17" s="3">
        <f>SUM(AY17:BC17)</f>
        <v>15</v>
      </c>
      <c r="BE17" s="13"/>
      <c r="BF17" s="13"/>
      <c r="BG17" s="13"/>
      <c r="BH17" s="13"/>
      <c r="BI17" s="3">
        <f>SUM(BD17:BH17)</f>
        <v>15</v>
      </c>
      <c r="BJ17" s="13"/>
      <c r="BK17" s="13"/>
      <c r="BL17" s="13"/>
      <c r="BM17" s="13"/>
      <c r="BN17" s="3">
        <f>SUM(BI17:BM17)</f>
        <v>15</v>
      </c>
      <c r="BO17" s="13"/>
      <c r="BP17" s="13"/>
      <c r="BQ17" s="13"/>
      <c r="BR17" s="13"/>
      <c r="BS17" s="3">
        <f>SUM(BN17:BR17)</f>
        <v>15</v>
      </c>
    </row>
    <row r="18" spans="1:71" x14ac:dyDescent="0.25">
      <c r="A18" s="2"/>
      <c r="B18" s="2"/>
      <c r="C18" s="2"/>
      <c r="D18" s="2"/>
      <c r="E18" s="2"/>
      <c r="F18" s="2"/>
      <c r="G18" s="2"/>
      <c r="H18" s="137"/>
      <c r="I18" s="137"/>
      <c r="J18" s="137"/>
      <c r="K18" s="3"/>
      <c r="L18" s="3"/>
      <c r="M18" s="137">
        <f>SUM(M14:M17)</f>
        <v>0</v>
      </c>
      <c r="N18" s="137">
        <f>SUM(N14:N17)</f>
        <v>0</v>
      </c>
      <c r="O18" s="137">
        <f>SUM(O14:O17)</f>
        <v>0</v>
      </c>
      <c r="P18" s="137">
        <f>SUM(P14:P17)</f>
        <v>48</v>
      </c>
      <c r="Q18" s="137">
        <f t="shared" ref="Q18:BS18" si="16">SUM(Q14:Q17)</f>
        <v>0</v>
      </c>
      <c r="R18" s="137">
        <f t="shared" si="16"/>
        <v>0</v>
      </c>
      <c r="S18" s="137">
        <f t="shared" si="16"/>
        <v>0</v>
      </c>
      <c r="T18" s="137">
        <f t="shared" si="16"/>
        <v>0</v>
      </c>
      <c r="U18" s="137">
        <f t="shared" si="16"/>
        <v>48</v>
      </c>
      <c r="V18" s="137">
        <f t="shared" si="16"/>
        <v>0</v>
      </c>
      <c r="W18" s="137">
        <f t="shared" si="16"/>
        <v>0</v>
      </c>
      <c r="X18" s="137">
        <f t="shared" si="16"/>
        <v>0</v>
      </c>
      <c r="Y18" s="137">
        <f t="shared" si="16"/>
        <v>0</v>
      </c>
      <c r="Z18" s="137">
        <f t="shared" si="16"/>
        <v>48</v>
      </c>
      <c r="AA18" s="137">
        <f t="shared" si="16"/>
        <v>0</v>
      </c>
      <c r="AB18" s="137">
        <f t="shared" si="16"/>
        <v>0</v>
      </c>
      <c r="AC18" s="137">
        <f t="shared" si="16"/>
        <v>0</v>
      </c>
      <c r="AD18" s="137">
        <f t="shared" si="16"/>
        <v>0</v>
      </c>
      <c r="AE18" s="137">
        <f t="shared" si="16"/>
        <v>48</v>
      </c>
      <c r="AF18" s="137">
        <f t="shared" si="16"/>
        <v>0</v>
      </c>
      <c r="AG18" s="137">
        <f t="shared" si="16"/>
        <v>0</v>
      </c>
      <c r="AH18" s="137">
        <f t="shared" si="16"/>
        <v>0</v>
      </c>
      <c r="AI18" s="137">
        <f t="shared" si="16"/>
        <v>0</v>
      </c>
      <c r="AJ18" s="137">
        <f t="shared" si="16"/>
        <v>48</v>
      </c>
      <c r="AK18" s="137">
        <f t="shared" si="16"/>
        <v>0</v>
      </c>
      <c r="AL18" s="137">
        <f t="shared" si="16"/>
        <v>0</v>
      </c>
      <c r="AM18" s="137">
        <f t="shared" si="16"/>
        <v>0</v>
      </c>
      <c r="AN18" s="137">
        <f t="shared" si="16"/>
        <v>0</v>
      </c>
      <c r="AO18" s="137">
        <f t="shared" si="16"/>
        <v>48</v>
      </c>
      <c r="AP18" s="137">
        <f t="shared" si="16"/>
        <v>0</v>
      </c>
      <c r="AQ18" s="137">
        <f t="shared" si="16"/>
        <v>0</v>
      </c>
      <c r="AR18" s="137">
        <f t="shared" si="16"/>
        <v>0</v>
      </c>
      <c r="AS18" s="137">
        <f t="shared" si="16"/>
        <v>0</v>
      </c>
      <c r="AT18" s="137">
        <f t="shared" si="16"/>
        <v>48</v>
      </c>
      <c r="AU18" s="137">
        <f t="shared" si="16"/>
        <v>0</v>
      </c>
      <c r="AV18" s="137">
        <f t="shared" si="16"/>
        <v>0</v>
      </c>
      <c r="AW18" s="137">
        <f t="shared" si="16"/>
        <v>0</v>
      </c>
      <c r="AX18" s="137">
        <f t="shared" si="16"/>
        <v>0</v>
      </c>
      <c r="AY18" s="137">
        <f t="shared" si="16"/>
        <v>48</v>
      </c>
      <c r="AZ18" s="137">
        <f t="shared" si="16"/>
        <v>0</v>
      </c>
      <c r="BA18" s="137">
        <f t="shared" si="16"/>
        <v>0</v>
      </c>
      <c r="BB18" s="137">
        <f t="shared" si="16"/>
        <v>0</v>
      </c>
      <c r="BC18" s="137">
        <f t="shared" si="16"/>
        <v>0</v>
      </c>
      <c r="BD18" s="137">
        <f t="shared" si="16"/>
        <v>48</v>
      </c>
      <c r="BE18" s="137">
        <f t="shared" si="16"/>
        <v>0</v>
      </c>
      <c r="BF18" s="137">
        <f t="shared" si="16"/>
        <v>0</v>
      </c>
      <c r="BG18" s="137">
        <f t="shared" si="16"/>
        <v>0</v>
      </c>
      <c r="BH18" s="137">
        <f t="shared" si="16"/>
        <v>0</v>
      </c>
      <c r="BI18" s="137">
        <f t="shared" si="16"/>
        <v>48</v>
      </c>
      <c r="BJ18" s="137">
        <f t="shared" si="16"/>
        <v>0</v>
      </c>
      <c r="BK18" s="137">
        <f t="shared" si="16"/>
        <v>0</v>
      </c>
      <c r="BL18" s="137">
        <f t="shared" si="16"/>
        <v>0</v>
      </c>
      <c r="BM18" s="137">
        <f t="shared" si="16"/>
        <v>0</v>
      </c>
      <c r="BN18" s="137">
        <f t="shared" si="16"/>
        <v>48</v>
      </c>
      <c r="BO18" s="137">
        <f t="shared" si="16"/>
        <v>0</v>
      </c>
      <c r="BP18" s="137">
        <f t="shared" si="16"/>
        <v>0</v>
      </c>
      <c r="BQ18" s="137">
        <f t="shared" si="16"/>
        <v>0</v>
      </c>
      <c r="BR18" s="137">
        <f t="shared" si="16"/>
        <v>0</v>
      </c>
      <c r="BS18" s="137">
        <f t="shared" si="16"/>
        <v>48</v>
      </c>
    </row>
    <row r="19" spans="1:71" s="33" customFormat="1" x14ac:dyDescent="0.25">
      <c r="A19" s="3"/>
      <c r="B19" s="3" t="s">
        <v>264</v>
      </c>
      <c r="C19" s="3">
        <f>COUNT(C15:C17)</f>
        <v>3</v>
      </c>
      <c r="D19" s="3"/>
      <c r="E19" s="3">
        <f>SUM(E14:E17)</f>
        <v>99</v>
      </c>
      <c r="F19" s="3">
        <f>SUM(F14:F17)</f>
        <v>102</v>
      </c>
      <c r="G19" s="32">
        <f>$BS18/F19</f>
        <v>0.47058823529411764</v>
      </c>
      <c r="H19" s="119">
        <f>SUM(H14:H17)</f>
        <v>48</v>
      </c>
      <c r="I19" s="119">
        <f>SUM(I14:I17)</f>
        <v>50</v>
      </c>
      <c r="J19" s="119">
        <f>SUM(J14:J17)</f>
        <v>2</v>
      </c>
      <c r="K19" s="3"/>
      <c r="L19" s="3"/>
      <c r="M19" s="3"/>
      <c r="N19" s="3"/>
      <c r="O19" s="3"/>
      <c r="P19" s="32">
        <f>P18/F19</f>
        <v>0.47058823529411764</v>
      </c>
      <c r="Q19" s="3"/>
      <c r="R19" s="3">
        <f>M18+R18</f>
        <v>0</v>
      </c>
      <c r="S19" s="3">
        <f>N18+S18</f>
        <v>0</v>
      </c>
      <c r="T19" s="3">
        <f>O18+T18</f>
        <v>0</v>
      </c>
      <c r="U19" s="32">
        <f>U18/F19</f>
        <v>0.47058823529411764</v>
      </c>
      <c r="V19" s="3"/>
      <c r="W19" s="3">
        <f>R19+W18</f>
        <v>0</v>
      </c>
      <c r="X19" s="3">
        <f>S19+X18</f>
        <v>0</v>
      </c>
      <c r="Y19" s="3">
        <f>T19+Y18</f>
        <v>0</v>
      </c>
      <c r="Z19" s="32">
        <f>Z18/F19</f>
        <v>0.47058823529411764</v>
      </c>
      <c r="AA19" s="3"/>
      <c r="AB19" s="3">
        <f>W19+AB18</f>
        <v>0</v>
      </c>
      <c r="AC19" s="3">
        <f>X19+AC18</f>
        <v>0</v>
      </c>
      <c r="AD19" s="3">
        <f>Y19+AD18</f>
        <v>0</v>
      </c>
      <c r="AE19" s="32">
        <f>AE18/F19</f>
        <v>0.47058823529411764</v>
      </c>
      <c r="AF19" s="3"/>
      <c r="AG19" s="3">
        <f>AB19+AG18</f>
        <v>0</v>
      </c>
      <c r="AH19" s="3">
        <f>AC19+AH18</f>
        <v>0</v>
      </c>
      <c r="AI19" s="3">
        <f>AD19+AI18</f>
        <v>0</v>
      </c>
      <c r="AJ19" s="32">
        <f>AJ18/F19</f>
        <v>0.47058823529411764</v>
      </c>
      <c r="AK19" s="3"/>
      <c r="AL19" s="3">
        <f>AG19+AL18</f>
        <v>0</v>
      </c>
      <c r="AM19" s="3">
        <f>AH19+AM18</f>
        <v>0</v>
      </c>
      <c r="AN19" s="3">
        <f>AI19+AN18</f>
        <v>0</v>
      </c>
      <c r="AO19" s="32">
        <f>AO18/F19</f>
        <v>0.47058823529411764</v>
      </c>
      <c r="AP19" s="3"/>
      <c r="AQ19" s="3">
        <f>AL19+AQ18</f>
        <v>0</v>
      </c>
      <c r="AR19" s="3">
        <f>AM19+AR18</f>
        <v>0</v>
      </c>
      <c r="AS19" s="3">
        <f>AN19+AS18</f>
        <v>0</v>
      </c>
      <c r="AT19" s="32">
        <f>AT18/F19</f>
        <v>0.47058823529411764</v>
      </c>
      <c r="AU19" s="3"/>
      <c r="AV19" s="3">
        <f>AQ19+AV18</f>
        <v>0</v>
      </c>
      <c r="AW19" s="3">
        <f>AR19+AW18</f>
        <v>0</v>
      </c>
      <c r="AX19" s="3">
        <f>AS19+AX18</f>
        <v>0</v>
      </c>
      <c r="AY19" s="32">
        <f>AY18/F19</f>
        <v>0.47058823529411764</v>
      </c>
      <c r="AZ19" s="3"/>
      <c r="BA19" s="3">
        <f>AV19+BA18</f>
        <v>0</v>
      </c>
      <c r="BB19" s="3">
        <f>AW19+BB18</f>
        <v>0</v>
      </c>
      <c r="BC19" s="3">
        <f>AX19+BC18</f>
        <v>0</v>
      </c>
      <c r="BD19" s="32">
        <f>BD18/F19</f>
        <v>0.47058823529411764</v>
      </c>
      <c r="BE19" s="3"/>
      <c r="BF19" s="3">
        <f>BA19+BF18</f>
        <v>0</v>
      </c>
      <c r="BG19" s="3">
        <f>BB19+BG18</f>
        <v>0</v>
      </c>
      <c r="BH19" s="3">
        <f>BC19+BH18</f>
        <v>0</v>
      </c>
      <c r="BI19" s="32">
        <f>BI18/F19</f>
        <v>0.47058823529411764</v>
      </c>
      <c r="BJ19" s="3"/>
      <c r="BK19" s="3">
        <f>BF19+BK18</f>
        <v>0</v>
      </c>
      <c r="BL19" s="3">
        <f>BG19+BL18</f>
        <v>0</v>
      </c>
      <c r="BM19" s="3">
        <f>BH19+BM18</f>
        <v>0</v>
      </c>
      <c r="BN19" s="32">
        <f>BN18/F19</f>
        <v>0.47058823529411764</v>
      </c>
      <c r="BO19" s="3"/>
      <c r="BP19" s="3">
        <f>BK19+BP18</f>
        <v>0</v>
      </c>
      <c r="BQ19" s="3">
        <f>BL19+BQ18</f>
        <v>0</v>
      </c>
      <c r="BR19" s="3">
        <f>BM19+BR18</f>
        <v>0</v>
      </c>
      <c r="BS19" s="32">
        <f>BS18/F19</f>
        <v>0.47058823529411764</v>
      </c>
    </row>
    <row r="22" spans="1:71" x14ac:dyDescent="0.25">
      <c r="F22" t="s">
        <v>413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6"/>
  <sheetViews>
    <sheetView zoomScale="140" zoomScaleNormal="140" workbookViewId="0">
      <pane xSplit="12" ySplit="2" topLeftCell="AO1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7" sqref="A7:XFD7"/>
    </sheetView>
  </sheetViews>
  <sheetFormatPr defaultColWidth="8.85546875" defaultRowHeight="15" x14ac:dyDescent="0.25"/>
  <cols>
    <col min="1" max="1" width="10.85546875" bestFit="1" customWidth="1"/>
    <col min="2" max="2" width="15.710937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42578125" customWidth="1"/>
    <col min="8" max="8" width="5.140625" style="131" customWidth="1"/>
    <col min="9" max="9" width="8" style="131" customWidth="1"/>
    <col min="10" max="10" width="5" style="131" customWidth="1"/>
    <col min="11" max="11" width="5.42578125" style="33" customWidth="1"/>
    <col min="12" max="12" width="8.28515625" style="33" bestFit="1" customWidth="1"/>
    <col min="13" max="15" width="3" customWidth="1"/>
    <col min="16" max="16" width="7.140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5703125" customWidth="1"/>
    <col min="47" max="50" width="3" customWidth="1"/>
    <col min="51" max="51" width="7.28515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3" width="3" customWidth="1"/>
    <col min="64" max="64" width="4.85546875" customWidth="1"/>
    <col min="65" max="65" width="3" customWidth="1"/>
    <col min="66" max="66" width="7.140625" customWidth="1"/>
    <col min="67" max="68" width="3" customWidth="1"/>
    <col min="69" max="69" width="4.28515625" customWidth="1"/>
    <col min="70" max="70" width="3" customWidth="1"/>
    <col min="71" max="71" width="7.140625" customWidth="1"/>
  </cols>
  <sheetData>
    <row r="1" spans="1:71" x14ac:dyDescent="0.25">
      <c r="A1" s="48"/>
      <c r="B1" s="48"/>
      <c r="C1" s="48"/>
      <c r="D1" s="48"/>
      <c r="E1" s="48"/>
      <c r="F1" s="48"/>
      <c r="G1" s="48"/>
      <c r="H1" s="126"/>
      <c r="I1" s="126"/>
      <c r="J1" s="126"/>
      <c r="K1" s="63"/>
      <c r="L1" s="63"/>
      <c r="M1" s="389" t="s">
        <v>375</v>
      </c>
      <c r="N1" s="390"/>
      <c r="O1" s="390"/>
      <c r="P1" s="391"/>
      <c r="Q1" s="389" t="s">
        <v>138</v>
      </c>
      <c r="R1" s="390"/>
      <c r="S1" s="390"/>
      <c r="T1" s="390"/>
      <c r="U1" s="391"/>
      <c r="V1" s="389" t="s">
        <v>321</v>
      </c>
      <c r="W1" s="390"/>
      <c r="X1" s="390"/>
      <c r="Y1" s="390"/>
      <c r="Z1" s="391"/>
      <c r="AA1" s="389" t="s">
        <v>155</v>
      </c>
      <c r="AB1" s="390"/>
      <c r="AC1" s="390"/>
      <c r="AD1" s="390"/>
      <c r="AE1" s="391"/>
      <c r="AF1" s="389" t="s">
        <v>156</v>
      </c>
      <c r="AG1" s="390"/>
      <c r="AH1" s="390"/>
      <c r="AI1" s="390"/>
      <c r="AJ1" s="391"/>
      <c r="AK1" s="389" t="s">
        <v>78</v>
      </c>
      <c r="AL1" s="390"/>
      <c r="AM1" s="390"/>
      <c r="AN1" s="390"/>
      <c r="AO1" s="391"/>
      <c r="AP1" s="389" t="s">
        <v>79</v>
      </c>
      <c r="AQ1" s="390"/>
      <c r="AR1" s="390"/>
      <c r="AS1" s="390"/>
      <c r="AT1" s="391"/>
      <c r="AU1" s="389" t="s">
        <v>53</v>
      </c>
      <c r="AV1" s="390"/>
      <c r="AW1" s="390"/>
      <c r="AX1" s="390"/>
      <c r="AY1" s="391"/>
      <c r="AZ1" s="389" t="s">
        <v>54</v>
      </c>
      <c r="BA1" s="390"/>
      <c r="BB1" s="390"/>
      <c r="BC1" s="390"/>
      <c r="BD1" s="391"/>
      <c r="BE1" s="389" t="s">
        <v>48</v>
      </c>
      <c r="BF1" s="390"/>
      <c r="BG1" s="390"/>
      <c r="BH1" s="390"/>
      <c r="BI1" s="391"/>
      <c r="BJ1" s="389" t="s">
        <v>243</v>
      </c>
      <c r="BK1" s="390"/>
      <c r="BL1" s="390"/>
      <c r="BM1" s="390"/>
      <c r="BN1" s="391"/>
      <c r="BO1" s="389" t="s">
        <v>350</v>
      </c>
      <c r="BP1" s="390"/>
      <c r="BQ1" s="390"/>
      <c r="BR1" s="390"/>
      <c r="BS1" s="391"/>
    </row>
    <row r="2" spans="1:71" s="24" customFormat="1" ht="30" customHeight="1" thickBot="1" x14ac:dyDescent="0.3">
      <c r="A2" s="8" t="s">
        <v>57</v>
      </c>
      <c r="B2" s="8" t="s">
        <v>10</v>
      </c>
      <c r="C2" s="8" t="s">
        <v>66</v>
      </c>
      <c r="D2" s="8" t="s">
        <v>67</v>
      </c>
      <c r="E2" s="124" t="s">
        <v>402</v>
      </c>
      <c r="F2" s="10" t="s">
        <v>178</v>
      </c>
      <c r="G2" s="10" t="s">
        <v>158</v>
      </c>
      <c r="H2" s="127" t="s">
        <v>401</v>
      </c>
      <c r="I2" s="127" t="s">
        <v>400</v>
      </c>
      <c r="J2" s="127" t="s">
        <v>159</v>
      </c>
      <c r="K2" s="64" t="s">
        <v>294</v>
      </c>
      <c r="L2" s="64" t="s">
        <v>191</v>
      </c>
      <c r="M2" s="9" t="s">
        <v>220</v>
      </c>
      <c r="N2" s="9" t="s">
        <v>221</v>
      </c>
      <c r="O2" s="9" t="s">
        <v>121</v>
      </c>
      <c r="P2" s="9" t="s">
        <v>122</v>
      </c>
      <c r="Q2" s="9" t="s">
        <v>123</v>
      </c>
      <c r="R2" s="9" t="s">
        <v>220</v>
      </c>
      <c r="S2" s="9" t="s">
        <v>221</v>
      </c>
      <c r="T2" s="9" t="s">
        <v>121</v>
      </c>
      <c r="U2" s="9" t="s">
        <v>122</v>
      </c>
      <c r="V2" s="9" t="s">
        <v>123</v>
      </c>
      <c r="W2" s="9" t="s">
        <v>220</v>
      </c>
      <c r="X2" s="9" t="s">
        <v>221</v>
      </c>
      <c r="Y2" s="9" t="s">
        <v>121</v>
      </c>
      <c r="Z2" s="9" t="s">
        <v>122</v>
      </c>
      <c r="AA2" s="9" t="s">
        <v>123</v>
      </c>
      <c r="AB2" s="9" t="s">
        <v>220</v>
      </c>
      <c r="AC2" s="9" t="s">
        <v>221</v>
      </c>
      <c r="AD2" s="9" t="s">
        <v>121</v>
      </c>
      <c r="AE2" s="9" t="s">
        <v>122</v>
      </c>
      <c r="AF2" s="9" t="s">
        <v>123</v>
      </c>
      <c r="AG2" s="9" t="s">
        <v>220</v>
      </c>
      <c r="AH2" s="9" t="s">
        <v>221</v>
      </c>
      <c r="AI2" s="9" t="s">
        <v>121</v>
      </c>
      <c r="AJ2" s="9" t="s">
        <v>122</v>
      </c>
      <c r="AK2" s="9" t="s">
        <v>123</v>
      </c>
      <c r="AL2" s="9" t="s">
        <v>220</v>
      </c>
      <c r="AM2" s="9" t="s">
        <v>221</v>
      </c>
      <c r="AN2" s="9" t="s">
        <v>121</v>
      </c>
      <c r="AO2" s="9" t="s">
        <v>122</v>
      </c>
      <c r="AP2" s="9" t="s">
        <v>123</v>
      </c>
      <c r="AQ2" s="9" t="s">
        <v>220</v>
      </c>
      <c r="AR2" s="9" t="s">
        <v>221</v>
      </c>
      <c r="AS2" s="9" t="s">
        <v>121</v>
      </c>
      <c r="AT2" s="9" t="s">
        <v>122</v>
      </c>
      <c r="AU2" s="9" t="s">
        <v>123</v>
      </c>
      <c r="AV2" s="9" t="s">
        <v>220</v>
      </c>
      <c r="AW2" s="9" t="s">
        <v>221</v>
      </c>
      <c r="AX2" s="9" t="s">
        <v>121</v>
      </c>
      <c r="AY2" s="9" t="s">
        <v>122</v>
      </c>
      <c r="AZ2" s="9" t="s">
        <v>123</v>
      </c>
      <c r="BA2" s="9" t="s">
        <v>220</v>
      </c>
      <c r="BB2" s="9" t="s">
        <v>221</v>
      </c>
      <c r="BC2" s="9" t="s">
        <v>121</v>
      </c>
      <c r="BD2" s="9" t="s">
        <v>122</v>
      </c>
      <c r="BE2" s="9" t="s">
        <v>123</v>
      </c>
      <c r="BF2" s="9" t="s">
        <v>220</v>
      </c>
      <c r="BG2" s="9" t="s">
        <v>221</v>
      </c>
      <c r="BH2" s="9" t="s">
        <v>121</v>
      </c>
      <c r="BI2" s="9" t="s">
        <v>122</v>
      </c>
      <c r="BJ2" s="9" t="s">
        <v>123</v>
      </c>
      <c r="BK2" s="9" t="s">
        <v>220</v>
      </c>
      <c r="BL2" s="9" t="s">
        <v>221</v>
      </c>
      <c r="BM2" s="9" t="s">
        <v>121</v>
      </c>
      <c r="BN2" s="9" t="s">
        <v>122</v>
      </c>
      <c r="BO2" s="9" t="s">
        <v>123</v>
      </c>
      <c r="BP2" s="9" t="s">
        <v>220</v>
      </c>
      <c r="BQ2" s="9" t="s">
        <v>221</v>
      </c>
      <c r="BR2" s="9" t="s">
        <v>121</v>
      </c>
      <c r="BS2" s="9" t="s">
        <v>122</v>
      </c>
    </row>
    <row r="3" spans="1:71" x14ac:dyDescent="0.25">
      <c r="A3" s="5" t="s">
        <v>110</v>
      </c>
      <c r="B3" s="6" t="s">
        <v>124</v>
      </c>
      <c r="C3" s="6"/>
      <c r="D3" s="6"/>
      <c r="E3" s="49">
        <v>52</v>
      </c>
      <c r="F3" s="6">
        <f>IF(B3="MAL",E3,IF(E3&gt;=11,E3+variables!$B$1,11))</f>
        <v>52</v>
      </c>
      <c r="G3" s="7">
        <f>BS3/F3</f>
        <v>0.86538461538461542</v>
      </c>
      <c r="H3" s="128">
        <v>45</v>
      </c>
      <c r="I3" s="128">
        <f t="shared" ref="I3:I8" si="0">+H3+J3</f>
        <v>45</v>
      </c>
      <c r="J3" s="132"/>
      <c r="K3" s="18">
        <v>2019</v>
      </c>
      <c r="L3" s="18">
        <v>2019</v>
      </c>
      <c r="M3" s="11"/>
      <c r="N3" s="11"/>
      <c r="O3" s="11"/>
      <c r="P3" s="128">
        <f>+H3</f>
        <v>45</v>
      </c>
      <c r="Q3" s="11"/>
      <c r="R3" s="11"/>
      <c r="S3" s="11"/>
      <c r="T3" s="11"/>
      <c r="U3" s="3">
        <f t="shared" ref="U3:U8" si="1">SUM(P3:T3)</f>
        <v>45</v>
      </c>
      <c r="V3" s="11"/>
      <c r="W3" s="11"/>
      <c r="X3" s="11"/>
      <c r="Y3" s="11"/>
      <c r="Z3" s="3">
        <f t="shared" ref="Z3:Z8" si="2">SUM(U3:Y3)</f>
        <v>45</v>
      </c>
      <c r="AA3" s="11"/>
      <c r="AB3" s="11"/>
      <c r="AC3" s="11"/>
      <c r="AD3" s="11"/>
      <c r="AE3" s="3">
        <f t="shared" ref="AE3:AE8" si="3">SUM(Z3:AD3)</f>
        <v>45</v>
      </c>
      <c r="AF3" s="11"/>
      <c r="AG3" s="11"/>
      <c r="AH3" s="11"/>
      <c r="AI3" s="11"/>
      <c r="AJ3" s="3">
        <f t="shared" ref="AJ3:AJ8" si="4">SUM(AE3:AI3)</f>
        <v>45</v>
      </c>
      <c r="AK3" s="11"/>
      <c r="AL3" s="11"/>
      <c r="AM3" s="11"/>
      <c r="AN3" s="11"/>
      <c r="AO3" s="3">
        <f t="shared" ref="AO3:AO8" si="5">SUM(AJ3:AN3)</f>
        <v>45</v>
      </c>
      <c r="AP3" s="11"/>
      <c r="AQ3" s="11"/>
      <c r="AR3" s="11"/>
      <c r="AS3" s="11"/>
      <c r="AT3" s="3">
        <f t="shared" ref="AT3:AT8" si="6">SUM(AO3:AS3)</f>
        <v>45</v>
      </c>
      <c r="AU3" s="11"/>
      <c r="AV3" s="11"/>
      <c r="AW3" s="11"/>
      <c r="AX3" s="11"/>
      <c r="AY3" s="3">
        <f t="shared" ref="AY3:AY8" si="7">SUM(AT3:AX3)</f>
        <v>45</v>
      </c>
      <c r="AZ3" s="11"/>
      <c r="BA3" s="11"/>
      <c r="BB3" s="11"/>
      <c r="BC3" s="11"/>
      <c r="BD3" s="3">
        <f t="shared" ref="BD3:BD8" si="8">SUM(AY3:BC3)</f>
        <v>45</v>
      </c>
      <c r="BE3" s="11"/>
      <c r="BF3" s="11"/>
      <c r="BG3" s="11"/>
      <c r="BH3" s="11"/>
      <c r="BI3" s="3">
        <f t="shared" ref="BI3:BI8" si="9">SUM(BD3:BH3)</f>
        <v>45</v>
      </c>
      <c r="BJ3" s="11"/>
      <c r="BK3" s="11"/>
      <c r="BL3" s="11"/>
      <c r="BM3" s="11"/>
      <c r="BN3" s="3">
        <f t="shared" ref="BN3:BN8" si="10">SUM(BI3:BM3)</f>
        <v>45</v>
      </c>
      <c r="BO3" s="11"/>
      <c r="BP3" s="11"/>
      <c r="BQ3" s="11"/>
      <c r="BR3" s="11"/>
      <c r="BS3" s="3">
        <f t="shared" ref="BS3:BS8" si="11">SUM(BN3:BR3)</f>
        <v>45</v>
      </c>
    </row>
    <row r="4" spans="1:71" s="229" customFormat="1" x14ac:dyDescent="0.25">
      <c r="A4" s="222" t="s">
        <v>452</v>
      </c>
      <c r="B4" s="327" t="s">
        <v>111</v>
      </c>
      <c r="C4" s="289">
        <v>2</v>
      </c>
      <c r="D4" s="289">
        <v>1618</v>
      </c>
      <c r="E4" s="328">
        <v>21</v>
      </c>
      <c r="F4" s="222">
        <f>IF(B4="MAL",E4,IF(E4&gt;=11,E4+variables!$B$1,11))</f>
        <v>22</v>
      </c>
      <c r="G4" s="270">
        <f>$BS4/F4</f>
        <v>0.36363636363636365</v>
      </c>
      <c r="H4" s="271">
        <v>1</v>
      </c>
      <c r="I4" s="271">
        <f t="shared" si="0"/>
        <v>2</v>
      </c>
      <c r="J4" s="227">
        <v>1</v>
      </c>
      <c r="K4" s="272">
        <v>2019</v>
      </c>
      <c r="L4" s="272">
        <v>2019</v>
      </c>
      <c r="M4" s="228"/>
      <c r="N4" s="228"/>
      <c r="O4" s="228"/>
      <c r="P4" s="226">
        <f>SUM(M4:O4)+H4</f>
        <v>1</v>
      </c>
      <c r="Q4" s="228"/>
      <c r="R4" s="228"/>
      <c r="S4" s="228"/>
      <c r="T4" s="228"/>
      <c r="U4" s="222">
        <f t="shared" si="1"/>
        <v>1</v>
      </c>
      <c r="V4" s="228"/>
      <c r="W4" s="228"/>
      <c r="X4" s="228"/>
      <c r="Y4" s="228"/>
      <c r="Z4" s="222">
        <f t="shared" si="2"/>
        <v>1</v>
      </c>
      <c r="AA4" s="228"/>
      <c r="AB4" s="228"/>
      <c r="AC4" s="228">
        <v>5</v>
      </c>
      <c r="AD4" s="228"/>
      <c r="AE4" s="222">
        <f t="shared" si="3"/>
        <v>6</v>
      </c>
      <c r="AF4" s="228"/>
      <c r="AG4" s="228"/>
      <c r="AH4" s="228"/>
      <c r="AI4" s="228"/>
      <c r="AJ4" s="222">
        <f t="shared" si="4"/>
        <v>6</v>
      </c>
      <c r="AK4" s="228">
        <v>1</v>
      </c>
      <c r="AL4" s="228"/>
      <c r="AM4" s="228">
        <v>1</v>
      </c>
      <c r="AN4" s="228"/>
      <c r="AO4" s="222">
        <f t="shared" si="5"/>
        <v>8</v>
      </c>
      <c r="AP4" s="228"/>
      <c r="AQ4" s="228"/>
      <c r="AR4" s="228"/>
      <c r="AS4" s="228"/>
      <c r="AT4" s="222">
        <f t="shared" si="6"/>
        <v>8</v>
      </c>
      <c r="AU4" s="228"/>
      <c r="AV4" s="228"/>
      <c r="AW4" s="228"/>
      <c r="AX4" s="228"/>
      <c r="AY4" s="222">
        <f t="shared" si="7"/>
        <v>8</v>
      </c>
      <c r="AZ4" s="228"/>
      <c r="BA4" s="228"/>
      <c r="BB4" s="228"/>
      <c r="BC4" s="228"/>
      <c r="BD4" s="222">
        <f t="shared" si="8"/>
        <v>8</v>
      </c>
      <c r="BE4" s="228"/>
      <c r="BF4" s="228"/>
      <c r="BG4" s="228"/>
      <c r="BH4" s="228"/>
      <c r="BI4" s="222">
        <f t="shared" si="9"/>
        <v>8</v>
      </c>
      <c r="BJ4" s="228"/>
      <c r="BK4" s="228"/>
      <c r="BL4" s="228"/>
      <c r="BM4" s="228"/>
      <c r="BN4" s="222">
        <f t="shared" si="10"/>
        <v>8</v>
      </c>
      <c r="BO4" s="228"/>
      <c r="BP4" s="228"/>
      <c r="BQ4" s="228"/>
      <c r="BR4" s="228"/>
      <c r="BS4" s="222">
        <f t="shared" si="11"/>
        <v>8</v>
      </c>
    </row>
    <row r="5" spans="1:71" s="33" customFormat="1" x14ac:dyDescent="0.25">
      <c r="A5" s="3"/>
      <c r="B5" s="42" t="s">
        <v>316</v>
      </c>
      <c r="C5" s="43">
        <v>4</v>
      </c>
      <c r="D5" s="43">
        <v>4895</v>
      </c>
      <c r="E5" s="44">
        <v>37</v>
      </c>
      <c r="F5" s="3">
        <f>IF(B5="MAL",E5,IF(E5&gt;=11,E5+variables!$B$1,11))</f>
        <v>38</v>
      </c>
      <c r="G5" s="68">
        <f>$BS5/F5</f>
        <v>0.39473684210526316</v>
      </c>
      <c r="H5" s="125">
        <v>11</v>
      </c>
      <c r="I5" s="128">
        <f t="shared" si="0"/>
        <v>12</v>
      </c>
      <c r="J5" s="133">
        <v>1</v>
      </c>
      <c r="K5" s="18">
        <v>2019</v>
      </c>
      <c r="L5" s="18">
        <v>2019</v>
      </c>
      <c r="M5" s="13"/>
      <c r="N5" s="13"/>
      <c r="O5" s="13"/>
      <c r="P5" s="119">
        <f>SUM(M5:O5)+H5</f>
        <v>11</v>
      </c>
      <c r="Q5" s="13"/>
      <c r="R5" s="13"/>
      <c r="S5" s="13"/>
      <c r="T5" s="13"/>
      <c r="U5" s="3">
        <f t="shared" si="1"/>
        <v>11</v>
      </c>
      <c r="V5" s="13"/>
      <c r="W5" s="13">
        <v>2</v>
      </c>
      <c r="X5" s="13"/>
      <c r="Y5" s="13"/>
      <c r="Z5" s="3">
        <f t="shared" si="2"/>
        <v>13</v>
      </c>
      <c r="AA5" s="13"/>
      <c r="AB5" s="13"/>
      <c r="AC5" s="13"/>
      <c r="AD5" s="13"/>
      <c r="AE5" s="3">
        <f t="shared" si="3"/>
        <v>13</v>
      </c>
      <c r="AF5" s="13"/>
      <c r="AG5" s="13"/>
      <c r="AH5" s="13"/>
      <c r="AI5" s="13"/>
      <c r="AJ5" s="3">
        <f t="shared" si="4"/>
        <v>13</v>
      </c>
      <c r="AK5" s="13">
        <v>1</v>
      </c>
      <c r="AL5" s="13"/>
      <c r="AM5" s="13">
        <v>1</v>
      </c>
      <c r="AN5" s="13"/>
      <c r="AO5" s="3">
        <f t="shared" si="5"/>
        <v>15</v>
      </c>
      <c r="AP5" s="13"/>
      <c r="AQ5" s="13"/>
      <c r="AR5" s="13"/>
      <c r="AS5" s="13"/>
      <c r="AT5" s="3">
        <f t="shared" si="6"/>
        <v>15</v>
      </c>
      <c r="AU5" s="13"/>
      <c r="AV5" s="13"/>
      <c r="AW5" s="13"/>
      <c r="AX5" s="13"/>
      <c r="AY5" s="3">
        <f t="shared" si="7"/>
        <v>15</v>
      </c>
      <c r="AZ5" s="13"/>
      <c r="BA5" s="13"/>
      <c r="BB5" s="13"/>
      <c r="BC5" s="13"/>
      <c r="BD5" s="3">
        <f t="shared" si="8"/>
        <v>15</v>
      </c>
      <c r="BE5" s="13"/>
      <c r="BF5" s="13"/>
      <c r="BG5" s="13"/>
      <c r="BH5" s="13"/>
      <c r="BI5" s="3">
        <f t="shared" si="9"/>
        <v>15</v>
      </c>
      <c r="BJ5" s="13"/>
      <c r="BK5" s="13"/>
      <c r="BL5" s="13"/>
      <c r="BM5" s="13"/>
      <c r="BN5" s="3">
        <f t="shared" si="10"/>
        <v>15</v>
      </c>
      <c r="BO5" s="13"/>
      <c r="BP5" s="13"/>
      <c r="BQ5" s="13"/>
      <c r="BR5" s="13"/>
      <c r="BS5" s="3">
        <f t="shared" si="11"/>
        <v>15</v>
      </c>
    </row>
    <row r="6" spans="1:71" s="33" customFormat="1" x14ac:dyDescent="0.25">
      <c r="A6" s="3"/>
      <c r="B6" s="42" t="s">
        <v>318</v>
      </c>
      <c r="C6" s="43">
        <v>5</v>
      </c>
      <c r="D6" s="43">
        <v>8422</v>
      </c>
      <c r="E6" s="44">
        <v>39</v>
      </c>
      <c r="F6" s="3">
        <f>IF(B6="MAL",E6,IF(E6&gt;=11,E6+variables!$B$1,11))</f>
        <v>40</v>
      </c>
      <c r="G6" s="68">
        <f>$BS6/F6</f>
        <v>0.9</v>
      </c>
      <c r="H6" s="125">
        <v>15</v>
      </c>
      <c r="I6" s="128">
        <f t="shared" si="0"/>
        <v>15</v>
      </c>
      <c r="J6" s="133"/>
      <c r="K6" s="18">
        <v>2019</v>
      </c>
      <c r="L6" s="18">
        <v>2019</v>
      </c>
      <c r="M6" s="13"/>
      <c r="N6" s="13"/>
      <c r="O6" s="13"/>
      <c r="P6" s="119">
        <f>SUM(M6:O6)+H6</f>
        <v>15</v>
      </c>
      <c r="Q6" s="13"/>
      <c r="R6" s="13"/>
      <c r="S6" s="13"/>
      <c r="T6" s="13"/>
      <c r="U6" s="3">
        <f t="shared" si="1"/>
        <v>15</v>
      </c>
      <c r="V6" s="13"/>
      <c r="W6" s="13"/>
      <c r="X6" s="13"/>
      <c r="Y6" s="13"/>
      <c r="Z6" s="3">
        <f t="shared" si="2"/>
        <v>15</v>
      </c>
      <c r="AA6" s="13"/>
      <c r="AB6" s="13"/>
      <c r="AC6" s="13">
        <v>3</v>
      </c>
      <c r="AD6" s="13"/>
      <c r="AE6" s="3">
        <f t="shared" si="3"/>
        <v>18</v>
      </c>
      <c r="AF6" s="13"/>
      <c r="AG6" s="13"/>
      <c r="AH6" s="13"/>
      <c r="AI6" s="13"/>
      <c r="AJ6" s="3">
        <f t="shared" si="4"/>
        <v>18</v>
      </c>
      <c r="AK6" s="13"/>
      <c r="AL6" s="13"/>
      <c r="AM6" s="13"/>
      <c r="AN6" s="13"/>
      <c r="AO6" s="3">
        <f t="shared" si="5"/>
        <v>18</v>
      </c>
      <c r="AP6" s="13"/>
      <c r="AQ6" s="13">
        <v>1</v>
      </c>
      <c r="AR6" s="13">
        <v>17</v>
      </c>
      <c r="AS6" s="13"/>
      <c r="AT6" s="3">
        <f t="shared" si="6"/>
        <v>36</v>
      </c>
      <c r="AU6" s="13"/>
      <c r="AV6" s="13"/>
      <c r="AW6" s="13"/>
      <c r="AX6" s="13"/>
      <c r="AY6" s="3">
        <f t="shared" si="7"/>
        <v>36</v>
      </c>
      <c r="AZ6" s="13"/>
      <c r="BA6" s="13"/>
      <c r="BB6" s="13"/>
      <c r="BC6" s="13"/>
      <c r="BD6" s="3">
        <f t="shared" si="8"/>
        <v>36</v>
      </c>
      <c r="BE6" s="13"/>
      <c r="BF6" s="13"/>
      <c r="BG6" s="13"/>
      <c r="BH6" s="13"/>
      <c r="BI6" s="3">
        <f t="shared" si="9"/>
        <v>36</v>
      </c>
      <c r="BJ6" s="13"/>
      <c r="BK6" s="13"/>
      <c r="BL6" s="13"/>
      <c r="BM6" s="13"/>
      <c r="BN6" s="3">
        <f t="shared" si="10"/>
        <v>36</v>
      </c>
      <c r="BO6" s="13"/>
      <c r="BP6" s="13"/>
      <c r="BQ6" s="13"/>
      <c r="BR6" s="13"/>
      <c r="BS6" s="3">
        <f t="shared" si="11"/>
        <v>36</v>
      </c>
    </row>
    <row r="7" spans="1:71" s="351" customFormat="1" x14ac:dyDescent="0.25">
      <c r="A7" s="347"/>
      <c r="B7" s="380" t="s">
        <v>314</v>
      </c>
      <c r="C7" s="386">
        <v>9</v>
      </c>
      <c r="D7" s="386">
        <v>2108</v>
      </c>
      <c r="E7" s="387">
        <v>27</v>
      </c>
      <c r="F7" s="347">
        <f>IF(B7="MAL",E7,IF(E7&gt;=11,E7+variables!$B$1,11))</f>
        <v>28</v>
      </c>
      <c r="G7" s="355">
        <f>$BS7/F7</f>
        <v>1.0714285714285714</v>
      </c>
      <c r="H7" s="356">
        <v>8</v>
      </c>
      <c r="I7" s="356">
        <f t="shared" si="0"/>
        <v>8</v>
      </c>
      <c r="J7" s="357"/>
      <c r="K7" s="358">
        <v>2019</v>
      </c>
      <c r="L7" s="358">
        <v>2019</v>
      </c>
      <c r="M7" s="350"/>
      <c r="N7" s="350"/>
      <c r="O7" s="350"/>
      <c r="P7" s="349">
        <f>SUM(M7:O7)+H7</f>
        <v>8</v>
      </c>
      <c r="Q7" s="350"/>
      <c r="R7" s="350"/>
      <c r="S7" s="350"/>
      <c r="T7" s="350"/>
      <c r="U7" s="347">
        <f t="shared" si="1"/>
        <v>8</v>
      </c>
      <c r="V7" s="350"/>
      <c r="W7" s="350"/>
      <c r="X7" s="350"/>
      <c r="Y7" s="350"/>
      <c r="Z7" s="347">
        <f t="shared" si="2"/>
        <v>8</v>
      </c>
      <c r="AA7" s="350"/>
      <c r="AB7" s="350">
        <v>2</v>
      </c>
      <c r="AC7" s="350">
        <v>17</v>
      </c>
      <c r="AD7" s="350"/>
      <c r="AE7" s="347">
        <f t="shared" si="3"/>
        <v>27</v>
      </c>
      <c r="AF7" s="350"/>
      <c r="AG7" s="350"/>
      <c r="AH7" s="350"/>
      <c r="AI7" s="350"/>
      <c r="AJ7" s="347">
        <f t="shared" si="4"/>
        <v>27</v>
      </c>
      <c r="AK7" s="350"/>
      <c r="AL7" s="350"/>
      <c r="AM7" s="350"/>
      <c r="AN7" s="350"/>
      <c r="AO7" s="347">
        <f t="shared" si="5"/>
        <v>27</v>
      </c>
      <c r="AP7" s="350"/>
      <c r="AQ7" s="350">
        <v>2</v>
      </c>
      <c r="AR7" s="350"/>
      <c r="AS7" s="350">
        <v>1</v>
      </c>
      <c r="AT7" s="347">
        <f t="shared" si="6"/>
        <v>30</v>
      </c>
      <c r="AU7" s="350"/>
      <c r="AV7" s="350"/>
      <c r="AW7" s="350"/>
      <c r="AX7" s="350"/>
      <c r="AY7" s="347">
        <f t="shared" si="7"/>
        <v>30</v>
      </c>
      <c r="AZ7" s="350"/>
      <c r="BA7" s="350"/>
      <c r="BB7" s="350"/>
      <c r="BC7" s="350"/>
      <c r="BD7" s="347">
        <f t="shared" si="8"/>
        <v>30</v>
      </c>
      <c r="BE7" s="350"/>
      <c r="BF7" s="350"/>
      <c r="BG7" s="350"/>
      <c r="BH7" s="350"/>
      <c r="BI7" s="347">
        <f t="shared" si="9"/>
        <v>30</v>
      </c>
      <c r="BJ7" s="350"/>
      <c r="BK7" s="350"/>
      <c r="BL7" s="350"/>
      <c r="BM7" s="350"/>
      <c r="BN7" s="347">
        <f t="shared" si="10"/>
        <v>30</v>
      </c>
      <c r="BO7" s="350"/>
      <c r="BP7" s="350"/>
      <c r="BQ7" s="350"/>
      <c r="BR7" s="350"/>
      <c r="BS7" s="347">
        <f t="shared" si="11"/>
        <v>30</v>
      </c>
    </row>
    <row r="8" spans="1:71" s="33" customFormat="1" x14ac:dyDescent="0.25">
      <c r="A8" s="3"/>
      <c r="B8" s="42" t="s">
        <v>293</v>
      </c>
      <c r="C8" s="43">
        <v>26</v>
      </c>
      <c r="D8" s="43">
        <v>7175</v>
      </c>
      <c r="E8" s="44">
        <v>33</v>
      </c>
      <c r="F8" s="3">
        <f>IF(B8="MAL",E8,IF(E8&gt;=11,E8+variables!$B$1,11))</f>
        <v>34</v>
      </c>
      <c r="G8" s="68">
        <f>$BS8/F8</f>
        <v>0.97058823529411764</v>
      </c>
      <c r="H8" s="125">
        <v>20</v>
      </c>
      <c r="I8" s="128">
        <f t="shared" si="0"/>
        <v>20</v>
      </c>
      <c r="J8" s="133"/>
      <c r="K8" s="18">
        <v>2019</v>
      </c>
      <c r="L8" s="18">
        <v>2019</v>
      </c>
      <c r="M8" s="13"/>
      <c r="N8" s="13"/>
      <c r="O8" s="13"/>
      <c r="P8" s="119">
        <f>SUM(M8:O8)+H8</f>
        <v>20</v>
      </c>
      <c r="Q8" s="13"/>
      <c r="R8" s="13"/>
      <c r="S8" s="13"/>
      <c r="T8" s="13"/>
      <c r="U8" s="3">
        <f t="shared" si="1"/>
        <v>20</v>
      </c>
      <c r="V8" s="13"/>
      <c r="W8" s="13"/>
      <c r="X8" s="13"/>
      <c r="Y8" s="13"/>
      <c r="Z8" s="3">
        <f t="shared" si="2"/>
        <v>20</v>
      </c>
      <c r="AA8" s="13"/>
      <c r="AB8" s="13">
        <v>2</v>
      </c>
      <c r="AC8" s="13">
        <v>2</v>
      </c>
      <c r="AD8" s="13"/>
      <c r="AE8" s="3">
        <f t="shared" si="3"/>
        <v>24</v>
      </c>
      <c r="AF8" s="13"/>
      <c r="AG8" s="13"/>
      <c r="AH8" s="13"/>
      <c r="AI8" s="13"/>
      <c r="AJ8" s="3">
        <f t="shared" si="4"/>
        <v>24</v>
      </c>
      <c r="AK8" s="13"/>
      <c r="AL8" s="13"/>
      <c r="AM8" s="13"/>
      <c r="AN8" s="13"/>
      <c r="AO8" s="3">
        <f t="shared" si="5"/>
        <v>24</v>
      </c>
      <c r="AP8" s="13"/>
      <c r="AQ8" s="13"/>
      <c r="AR8" s="13">
        <v>8</v>
      </c>
      <c r="AS8" s="13">
        <v>1</v>
      </c>
      <c r="AT8" s="3">
        <f t="shared" si="6"/>
        <v>33</v>
      </c>
      <c r="AU8" s="13"/>
      <c r="AV8" s="13"/>
      <c r="AW8" s="13"/>
      <c r="AX8" s="13"/>
      <c r="AY8" s="3">
        <f t="shared" si="7"/>
        <v>33</v>
      </c>
      <c r="AZ8" s="13"/>
      <c r="BA8" s="13"/>
      <c r="BB8" s="13"/>
      <c r="BC8" s="13"/>
      <c r="BD8" s="3">
        <f t="shared" si="8"/>
        <v>33</v>
      </c>
      <c r="BE8" s="13"/>
      <c r="BF8" s="13"/>
      <c r="BG8" s="13"/>
      <c r="BH8" s="13"/>
      <c r="BI8" s="3">
        <f t="shared" si="9"/>
        <v>33</v>
      </c>
      <c r="BJ8" s="13"/>
      <c r="BK8" s="13"/>
      <c r="BL8" s="13"/>
      <c r="BM8" s="13"/>
      <c r="BN8" s="3">
        <f t="shared" si="10"/>
        <v>33</v>
      </c>
      <c r="BO8" s="13"/>
      <c r="BP8" s="13"/>
      <c r="BQ8" s="13"/>
      <c r="BR8" s="13"/>
      <c r="BS8" s="3">
        <f t="shared" si="11"/>
        <v>33</v>
      </c>
    </row>
    <row r="9" spans="1:71" s="33" customFormat="1" x14ac:dyDescent="0.25">
      <c r="A9" s="3"/>
      <c r="B9" s="3"/>
      <c r="C9" s="3"/>
      <c r="D9" s="3"/>
      <c r="E9" s="3"/>
      <c r="F9" s="3"/>
      <c r="G9" s="3"/>
      <c r="H9" s="119"/>
      <c r="I9" s="119"/>
      <c r="J9" s="119"/>
      <c r="K9" s="3"/>
      <c r="L9" s="3"/>
      <c r="M9" s="3">
        <f>SUM(M4:M8)</f>
        <v>0</v>
      </c>
      <c r="N9" s="3">
        <f>SUM(N4:N8)</f>
        <v>0</v>
      </c>
      <c r="O9" s="3">
        <f>SUM(O4:O8)</f>
        <v>0</v>
      </c>
      <c r="P9" s="119">
        <f t="shared" ref="P9:AU9" si="12">SUM(P3:P8)</f>
        <v>100</v>
      </c>
      <c r="Q9" s="119">
        <f t="shared" si="12"/>
        <v>0</v>
      </c>
      <c r="R9" s="119">
        <f t="shared" si="12"/>
        <v>0</v>
      </c>
      <c r="S9" s="119">
        <f t="shared" si="12"/>
        <v>0</v>
      </c>
      <c r="T9" s="119">
        <f t="shared" si="12"/>
        <v>0</v>
      </c>
      <c r="U9" s="119">
        <f t="shared" si="12"/>
        <v>100</v>
      </c>
      <c r="V9" s="119">
        <f t="shared" si="12"/>
        <v>0</v>
      </c>
      <c r="W9" s="119">
        <f t="shared" si="12"/>
        <v>2</v>
      </c>
      <c r="X9" s="119">
        <f t="shared" si="12"/>
        <v>0</v>
      </c>
      <c r="Y9" s="119">
        <f t="shared" si="12"/>
        <v>0</v>
      </c>
      <c r="Z9" s="119">
        <f t="shared" si="12"/>
        <v>102</v>
      </c>
      <c r="AA9" s="119">
        <f t="shared" si="12"/>
        <v>0</v>
      </c>
      <c r="AB9" s="119">
        <f t="shared" si="12"/>
        <v>4</v>
      </c>
      <c r="AC9" s="119">
        <f t="shared" si="12"/>
        <v>27</v>
      </c>
      <c r="AD9" s="119">
        <f t="shared" si="12"/>
        <v>0</v>
      </c>
      <c r="AE9" s="119">
        <f t="shared" si="12"/>
        <v>133</v>
      </c>
      <c r="AF9" s="119">
        <f t="shared" si="12"/>
        <v>0</v>
      </c>
      <c r="AG9" s="119">
        <f t="shared" si="12"/>
        <v>0</v>
      </c>
      <c r="AH9" s="119">
        <f t="shared" si="12"/>
        <v>0</v>
      </c>
      <c r="AI9" s="119">
        <f t="shared" si="12"/>
        <v>0</v>
      </c>
      <c r="AJ9" s="119">
        <f t="shared" si="12"/>
        <v>133</v>
      </c>
      <c r="AK9" s="119">
        <f t="shared" si="12"/>
        <v>2</v>
      </c>
      <c r="AL9" s="119">
        <f t="shared" si="12"/>
        <v>0</v>
      </c>
      <c r="AM9" s="119">
        <f t="shared" si="12"/>
        <v>2</v>
      </c>
      <c r="AN9" s="119">
        <f t="shared" si="12"/>
        <v>0</v>
      </c>
      <c r="AO9" s="119">
        <f t="shared" si="12"/>
        <v>137</v>
      </c>
      <c r="AP9" s="119">
        <f t="shared" si="12"/>
        <v>0</v>
      </c>
      <c r="AQ9" s="119">
        <f t="shared" si="12"/>
        <v>3</v>
      </c>
      <c r="AR9" s="119">
        <f t="shared" si="12"/>
        <v>25</v>
      </c>
      <c r="AS9" s="119">
        <f t="shared" si="12"/>
        <v>2</v>
      </c>
      <c r="AT9" s="119">
        <f t="shared" si="12"/>
        <v>167</v>
      </c>
      <c r="AU9" s="119">
        <f t="shared" si="12"/>
        <v>0</v>
      </c>
      <c r="AV9" s="119">
        <f t="shared" ref="AV9:BS9" si="13">SUM(AV3:AV8)</f>
        <v>0</v>
      </c>
      <c r="AW9" s="119">
        <f t="shared" si="13"/>
        <v>0</v>
      </c>
      <c r="AX9" s="119">
        <f t="shared" si="13"/>
        <v>0</v>
      </c>
      <c r="AY9" s="119">
        <f t="shared" si="13"/>
        <v>167</v>
      </c>
      <c r="AZ9" s="119">
        <f t="shared" si="13"/>
        <v>0</v>
      </c>
      <c r="BA9" s="119">
        <f t="shared" si="13"/>
        <v>0</v>
      </c>
      <c r="BB9" s="119">
        <f t="shared" si="13"/>
        <v>0</v>
      </c>
      <c r="BC9" s="119">
        <f t="shared" si="13"/>
        <v>0</v>
      </c>
      <c r="BD9" s="119">
        <f t="shared" si="13"/>
        <v>167</v>
      </c>
      <c r="BE9" s="119">
        <f t="shared" si="13"/>
        <v>0</v>
      </c>
      <c r="BF9" s="119">
        <f t="shared" si="13"/>
        <v>0</v>
      </c>
      <c r="BG9" s="119">
        <f t="shared" si="13"/>
        <v>0</v>
      </c>
      <c r="BH9" s="119">
        <f t="shared" si="13"/>
        <v>0</v>
      </c>
      <c r="BI9" s="119">
        <f t="shared" si="13"/>
        <v>167</v>
      </c>
      <c r="BJ9" s="119">
        <f t="shared" si="13"/>
        <v>0</v>
      </c>
      <c r="BK9" s="119">
        <f t="shared" si="13"/>
        <v>0</v>
      </c>
      <c r="BL9" s="119">
        <f t="shared" si="13"/>
        <v>0</v>
      </c>
      <c r="BM9" s="119">
        <f t="shared" si="13"/>
        <v>0</v>
      </c>
      <c r="BN9" s="119">
        <f t="shared" si="13"/>
        <v>167</v>
      </c>
      <c r="BO9" s="119">
        <f t="shared" si="13"/>
        <v>0</v>
      </c>
      <c r="BP9" s="119">
        <f t="shared" si="13"/>
        <v>0</v>
      </c>
      <c r="BQ9" s="119">
        <f t="shared" si="13"/>
        <v>0</v>
      </c>
      <c r="BR9" s="119">
        <f t="shared" si="13"/>
        <v>0</v>
      </c>
      <c r="BS9" s="119">
        <f t="shared" si="13"/>
        <v>167</v>
      </c>
    </row>
    <row r="10" spans="1:71" s="33" customFormat="1" x14ac:dyDescent="0.25">
      <c r="A10" s="3"/>
      <c r="B10" s="3" t="s">
        <v>264</v>
      </c>
      <c r="C10" s="3">
        <f>COUNT(C4:C8)</f>
        <v>5</v>
      </c>
      <c r="D10" s="3"/>
      <c r="E10" s="3">
        <f>SUM(E3:E8)</f>
        <v>209</v>
      </c>
      <c r="F10" s="3">
        <f>SUM(F3:F8)</f>
        <v>214</v>
      </c>
      <c r="G10" s="32">
        <f>$BS9/F10</f>
        <v>0.78037383177570097</v>
      </c>
      <c r="H10" s="119">
        <f>SUM(H3:H8)</f>
        <v>100</v>
      </c>
      <c r="I10" s="119">
        <f>SUM(I3:I8)</f>
        <v>102</v>
      </c>
      <c r="J10" s="119">
        <f>SUM(J3:J8)</f>
        <v>2</v>
      </c>
      <c r="K10" s="3"/>
      <c r="L10" s="3"/>
      <c r="M10" s="3"/>
      <c r="N10" s="3"/>
      <c r="O10" s="3"/>
      <c r="P10" s="32">
        <f>P9/F10</f>
        <v>0.46728971962616822</v>
      </c>
      <c r="Q10" s="3"/>
      <c r="R10" s="3">
        <f>M9+R9</f>
        <v>0</v>
      </c>
      <c r="S10" s="3">
        <f>N9+S9</f>
        <v>0</v>
      </c>
      <c r="T10" s="3">
        <f>O9+T9</f>
        <v>0</v>
      </c>
      <c r="U10" s="32">
        <f>U9/F10</f>
        <v>0.46728971962616822</v>
      </c>
      <c r="V10" s="3"/>
      <c r="W10" s="3">
        <f>R10+W9</f>
        <v>2</v>
      </c>
      <c r="X10" s="3">
        <f>S10+X9</f>
        <v>0</v>
      </c>
      <c r="Y10" s="3">
        <f>T10+Y9</f>
        <v>0</v>
      </c>
      <c r="Z10" s="32">
        <f>Z9/F10</f>
        <v>0.47663551401869159</v>
      </c>
      <c r="AA10" s="3"/>
      <c r="AB10" s="3">
        <f>W10+AB9</f>
        <v>6</v>
      </c>
      <c r="AC10" s="3">
        <f>X10+AC9</f>
        <v>27</v>
      </c>
      <c r="AD10" s="3">
        <f>Y10+AD9</f>
        <v>0</v>
      </c>
      <c r="AE10" s="32">
        <f>AE9/F10</f>
        <v>0.62149532710280375</v>
      </c>
      <c r="AF10" s="3"/>
      <c r="AG10" s="3">
        <f>AB10+AG9</f>
        <v>6</v>
      </c>
      <c r="AH10" s="3">
        <f>AC10+AH9</f>
        <v>27</v>
      </c>
      <c r="AI10" s="3">
        <f>AD10+AI9</f>
        <v>0</v>
      </c>
      <c r="AJ10" s="32">
        <f>AJ9/F10</f>
        <v>0.62149532710280375</v>
      </c>
      <c r="AK10" s="3"/>
      <c r="AL10" s="3">
        <f>AG10+AL9</f>
        <v>6</v>
      </c>
      <c r="AM10" s="3">
        <f>AH10+AM9</f>
        <v>29</v>
      </c>
      <c r="AN10" s="3">
        <f>AI10+AN9</f>
        <v>0</v>
      </c>
      <c r="AO10" s="32">
        <f>AO9/F10</f>
        <v>0.64018691588785048</v>
      </c>
      <c r="AP10" s="3"/>
      <c r="AQ10" s="3">
        <f>AL10+AQ9</f>
        <v>9</v>
      </c>
      <c r="AR10" s="3">
        <f>AM10+AR9</f>
        <v>54</v>
      </c>
      <c r="AS10" s="3">
        <f>AN10+AS9</f>
        <v>2</v>
      </c>
      <c r="AT10" s="32">
        <f>AT9/F10</f>
        <v>0.78037383177570097</v>
      </c>
      <c r="AU10" s="3"/>
      <c r="AV10" s="3">
        <f>AQ10+AV9</f>
        <v>9</v>
      </c>
      <c r="AW10" s="3">
        <f>AR10+AW9</f>
        <v>54</v>
      </c>
      <c r="AX10" s="3">
        <f>AS10+AX9</f>
        <v>2</v>
      </c>
      <c r="AY10" s="32">
        <f>AY9/F10</f>
        <v>0.78037383177570097</v>
      </c>
      <c r="AZ10" s="3"/>
      <c r="BA10" s="3">
        <f>AV10+BA9</f>
        <v>9</v>
      </c>
      <c r="BB10" s="3">
        <f>AW10+BB9</f>
        <v>54</v>
      </c>
      <c r="BC10" s="3">
        <f>AX10+BC9</f>
        <v>2</v>
      </c>
      <c r="BD10" s="32">
        <f>BD9/F10</f>
        <v>0.78037383177570097</v>
      </c>
      <c r="BE10" s="3"/>
      <c r="BF10" s="3">
        <f>BA10+BF9</f>
        <v>9</v>
      </c>
      <c r="BG10" s="3">
        <f>BB10+BG9</f>
        <v>54</v>
      </c>
      <c r="BH10" s="3">
        <f>BC10+BH9</f>
        <v>2</v>
      </c>
      <c r="BI10" s="32">
        <f>BI9/F10</f>
        <v>0.78037383177570097</v>
      </c>
      <c r="BJ10" s="3"/>
      <c r="BK10" s="3">
        <f>BF10+BK9</f>
        <v>9</v>
      </c>
      <c r="BL10" s="3">
        <f>BG10+BL9</f>
        <v>54</v>
      </c>
      <c r="BM10" s="3">
        <f>BH10+BM9</f>
        <v>2</v>
      </c>
      <c r="BN10" s="32">
        <f>BN9/F10</f>
        <v>0.78037383177570097</v>
      </c>
      <c r="BO10" s="3"/>
      <c r="BP10" s="3">
        <f>BK10+BP9</f>
        <v>9</v>
      </c>
      <c r="BQ10" s="3">
        <f>BL10+BQ9</f>
        <v>54</v>
      </c>
      <c r="BR10" s="3">
        <f>BM10+BR9</f>
        <v>2</v>
      </c>
      <c r="BS10" s="32">
        <f>BS9/F10</f>
        <v>0.78037383177570097</v>
      </c>
    </row>
    <row r="11" spans="1:71" s="33" customFormat="1" x14ac:dyDescent="0.25">
      <c r="H11" s="130"/>
      <c r="I11" s="130"/>
      <c r="J11" s="130"/>
    </row>
    <row r="12" spans="1:71" s="33" customFormat="1" x14ac:dyDescent="0.25">
      <c r="A12" s="31" t="s">
        <v>310</v>
      </c>
      <c r="B12" s="3" t="s">
        <v>124</v>
      </c>
      <c r="C12" s="3"/>
      <c r="D12" s="3"/>
      <c r="E12" s="43">
        <v>175</v>
      </c>
      <c r="F12" s="3">
        <f>IF(B12="MAL",E12,IF(E12&gt;=11,E12+variables!$B$1,11))</f>
        <v>175</v>
      </c>
      <c r="G12" s="32">
        <f>BS12/F12</f>
        <v>0.91428571428571426</v>
      </c>
      <c r="H12" s="119">
        <v>159</v>
      </c>
      <c r="I12" s="119">
        <f>+H12+J12</f>
        <v>159</v>
      </c>
      <c r="J12" s="133"/>
      <c r="K12" s="13">
        <v>2019</v>
      </c>
      <c r="L12" s="13">
        <v>2019</v>
      </c>
      <c r="M12" s="13"/>
      <c r="N12" s="13"/>
      <c r="O12" s="13">
        <v>1</v>
      </c>
      <c r="P12" s="119">
        <f>SUM(M12:O12)+H12</f>
        <v>160</v>
      </c>
      <c r="Q12" s="13"/>
      <c r="R12" s="13"/>
      <c r="S12" s="13"/>
      <c r="T12" s="13"/>
      <c r="U12" s="3">
        <f t="shared" ref="U12:U24" si="14">SUM(P12:T12)</f>
        <v>160</v>
      </c>
      <c r="V12" s="13"/>
      <c r="W12" s="13"/>
      <c r="X12" s="13"/>
      <c r="Y12" s="13"/>
      <c r="Z12" s="3">
        <f t="shared" ref="Z12:Z24" si="15">SUM(U12:Y12)</f>
        <v>160</v>
      </c>
      <c r="AA12" s="13"/>
      <c r="AB12" s="13"/>
      <c r="AC12" s="13"/>
      <c r="AD12" s="13"/>
      <c r="AE12" s="3">
        <f t="shared" ref="AE12:AE24" si="16">SUM(Z12:AD12)</f>
        <v>160</v>
      </c>
      <c r="AF12" s="13"/>
      <c r="AG12" s="13"/>
      <c r="AH12" s="13"/>
      <c r="AI12" s="13"/>
      <c r="AJ12" s="3">
        <f t="shared" ref="AJ12:AJ24" si="17">SUM(AE12:AI12)</f>
        <v>160</v>
      </c>
      <c r="AK12" s="13"/>
      <c r="AL12" s="13"/>
      <c r="AM12" s="13"/>
      <c r="AN12" s="13"/>
      <c r="AO12" s="3">
        <f t="shared" ref="AO12:AO24" si="18">SUM(AJ12:AN12)</f>
        <v>160</v>
      </c>
      <c r="AP12" s="13"/>
      <c r="AQ12" s="13"/>
      <c r="AR12" s="13"/>
      <c r="AS12" s="13"/>
      <c r="AT12" s="3">
        <f t="shared" ref="AT12:AT24" si="19">SUM(AO12:AS12)</f>
        <v>160</v>
      </c>
      <c r="AU12" s="13"/>
      <c r="AV12" s="13"/>
      <c r="AW12" s="13"/>
      <c r="AX12" s="13"/>
      <c r="AY12" s="3">
        <f t="shared" ref="AY12:AY24" si="20">SUM(AT12:AX12)</f>
        <v>160</v>
      </c>
      <c r="AZ12" s="13"/>
      <c r="BA12" s="13"/>
      <c r="BB12" s="13"/>
      <c r="BC12" s="13"/>
      <c r="BD12" s="3">
        <f t="shared" ref="BD12:BD24" si="21">SUM(AY12:BC12)</f>
        <v>160</v>
      </c>
      <c r="BE12" s="13"/>
      <c r="BF12" s="13"/>
      <c r="BG12" s="13"/>
      <c r="BH12" s="13"/>
      <c r="BI12" s="3">
        <f t="shared" ref="BI12:BI24" si="22">SUM(BD12:BH12)</f>
        <v>160</v>
      </c>
      <c r="BJ12" s="13"/>
      <c r="BK12" s="13"/>
      <c r="BL12" s="13"/>
      <c r="BM12" s="13"/>
      <c r="BN12" s="3">
        <f t="shared" ref="BN12:BN24" si="23">SUM(BI12:BM12)</f>
        <v>160</v>
      </c>
      <c r="BO12" s="13"/>
      <c r="BP12" s="13"/>
      <c r="BQ12" s="13"/>
      <c r="BR12" s="13"/>
      <c r="BS12" s="3">
        <f t="shared" ref="BS12:BS24" si="24">SUM(BN12:BR12)</f>
        <v>160</v>
      </c>
    </row>
    <row r="13" spans="1:71" s="229" customFormat="1" x14ac:dyDescent="0.25">
      <c r="A13" s="221" t="s">
        <v>448</v>
      </c>
      <c r="B13" s="288" t="s">
        <v>311</v>
      </c>
      <c r="C13" s="289">
        <v>1</v>
      </c>
      <c r="D13" s="289">
        <v>812</v>
      </c>
      <c r="E13" s="289">
        <v>20</v>
      </c>
      <c r="F13" s="222">
        <f>IF(B13="MAL",E13,IF(E13&gt;=11,E13+variables!$B$1,11))</f>
        <v>21</v>
      </c>
      <c r="G13" s="225">
        <f t="shared" ref="G13:G24" si="25">$BS13/F13</f>
        <v>0.52380952380952384</v>
      </c>
      <c r="H13" s="226">
        <v>11</v>
      </c>
      <c r="I13" s="226">
        <f t="shared" ref="I13:I24" si="26">+H13+J13</f>
        <v>11</v>
      </c>
      <c r="J13" s="227"/>
      <c r="K13" s="228">
        <v>2019</v>
      </c>
      <c r="L13" s="228">
        <v>2018</v>
      </c>
      <c r="M13" s="228"/>
      <c r="N13" s="228"/>
      <c r="O13" s="228"/>
      <c r="P13" s="226">
        <f>SUM(M13:O13)+H13</f>
        <v>11</v>
      </c>
      <c r="Q13" s="228"/>
      <c r="R13" s="228"/>
      <c r="S13" s="228"/>
      <c r="T13" s="228"/>
      <c r="U13" s="222">
        <f t="shared" si="14"/>
        <v>11</v>
      </c>
      <c r="V13" s="228"/>
      <c r="W13" s="228"/>
      <c r="X13" s="228"/>
      <c r="Y13" s="228"/>
      <c r="Z13" s="222">
        <f t="shared" si="15"/>
        <v>11</v>
      </c>
      <c r="AA13" s="228"/>
      <c r="AB13" s="228"/>
      <c r="AC13" s="228"/>
      <c r="AD13" s="228"/>
      <c r="AE13" s="222">
        <f t="shared" si="16"/>
        <v>11</v>
      </c>
      <c r="AF13" s="228"/>
      <c r="AG13" s="228"/>
      <c r="AH13" s="228"/>
      <c r="AI13" s="228"/>
      <c r="AJ13" s="222">
        <f t="shared" si="17"/>
        <v>11</v>
      </c>
      <c r="AK13" s="228"/>
      <c r="AL13" s="228"/>
      <c r="AM13" s="228"/>
      <c r="AN13" s="228"/>
      <c r="AO13" s="222">
        <f t="shared" si="18"/>
        <v>11</v>
      </c>
      <c r="AP13" s="228"/>
      <c r="AQ13" s="228"/>
      <c r="AR13" s="228"/>
      <c r="AS13" s="228"/>
      <c r="AT13" s="222">
        <f t="shared" si="19"/>
        <v>11</v>
      </c>
      <c r="AU13" s="228"/>
      <c r="AV13" s="228"/>
      <c r="AW13" s="228"/>
      <c r="AX13" s="228"/>
      <c r="AY13" s="222">
        <f t="shared" si="20"/>
        <v>11</v>
      </c>
      <c r="AZ13" s="228"/>
      <c r="BA13" s="228"/>
      <c r="BB13" s="228"/>
      <c r="BC13" s="228"/>
      <c r="BD13" s="222">
        <f t="shared" si="21"/>
        <v>11</v>
      </c>
      <c r="BE13" s="228"/>
      <c r="BF13" s="228"/>
      <c r="BG13" s="228"/>
      <c r="BH13" s="228"/>
      <c r="BI13" s="222">
        <f t="shared" si="22"/>
        <v>11</v>
      </c>
      <c r="BJ13" s="228"/>
      <c r="BK13" s="228"/>
      <c r="BL13" s="228"/>
      <c r="BM13" s="228"/>
      <c r="BN13" s="222">
        <f t="shared" si="23"/>
        <v>11</v>
      </c>
      <c r="BO13" s="228"/>
      <c r="BP13" s="228"/>
      <c r="BQ13" s="228"/>
      <c r="BR13" s="228"/>
      <c r="BS13" s="222">
        <f t="shared" si="24"/>
        <v>11</v>
      </c>
    </row>
    <row r="14" spans="1:71" s="33" customFormat="1" x14ac:dyDescent="0.25">
      <c r="A14" s="3"/>
      <c r="B14" s="42" t="s">
        <v>132</v>
      </c>
      <c r="C14" s="43">
        <v>5</v>
      </c>
      <c r="D14" s="43">
        <v>6386</v>
      </c>
      <c r="E14" s="43">
        <v>37</v>
      </c>
      <c r="F14" s="3">
        <f>IF(B14="MAL",E14,IF(E14&gt;=11,E14+variables!$B$1,11))</f>
        <v>38</v>
      </c>
      <c r="G14" s="32">
        <f t="shared" si="25"/>
        <v>0.89473684210526316</v>
      </c>
      <c r="H14" s="119">
        <v>23</v>
      </c>
      <c r="I14" s="119">
        <f t="shared" si="26"/>
        <v>23</v>
      </c>
      <c r="J14" s="133"/>
      <c r="K14" s="13">
        <v>2019</v>
      </c>
      <c r="L14" s="13">
        <v>2019</v>
      </c>
      <c r="M14" s="13"/>
      <c r="N14" s="13"/>
      <c r="O14" s="13"/>
      <c r="P14" s="119">
        <f t="shared" ref="P14:P24" si="27">SUM(M14:O14)+H14</f>
        <v>23</v>
      </c>
      <c r="Q14" s="13"/>
      <c r="R14" s="13"/>
      <c r="S14" s="13"/>
      <c r="T14" s="13"/>
      <c r="U14" s="3">
        <f t="shared" si="14"/>
        <v>23</v>
      </c>
      <c r="V14" s="13"/>
      <c r="W14" s="13"/>
      <c r="X14" s="13"/>
      <c r="Y14" s="13"/>
      <c r="Z14" s="3">
        <f t="shared" si="15"/>
        <v>23</v>
      </c>
      <c r="AA14" s="13"/>
      <c r="AB14" s="13"/>
      <c r="AC14" s="13"/>
      <c r="AD14" s="13"/>
      <c r="AE14" s="3">
        <f t="shared" si="16"/>
        <v>23</v>
      </c>
      <c r="AF14" s="13"/>
      <c r="AG14" s="13"/>
      <c r="AH14" s="13">
        <v>2</v>
      </c>
      <c r="AI14" s="13">
        <v>2</v>
      </c>
      <c r="AJ14" s="3">
        <f t="shared" si="17"/>
        <v>27</v>
      </c>
      <c r="AK14" s="13"/>
      <c r="AL14" s="13"/>
      <c r="AM14" s="13"/>
      <c r="AN14" s="13"/>
      <c r="AO14" s="3">
        <f t="shared" si="18"/>
        <v>27</v>
      </c>
      <c r="AP14" s="13"/>
      <c r="AQ14" s="13"/>
      <c r="AR14" s="13">
        <v>1</v>
      </c>
      <c r="AS14" s="13">
        <v>1</v>
      </c>
      <c r="AT14" s="3">
        <f t="shared" si="19"/>
        <v>29</v>
      </c>
      <c r="AU14" s="13"/>
      <c r="AV14" s="13"/>
      <c r="AW14" s="13"/>
      <c r="AX14" s="13"/>
      <c r="AY14" s="3">
        <f t="shared" si="20"/>
        <v>29</v>
      </c>
      <c r="AZ14" s="13"/>
      <c r="BA14" s="13"/>
      <c r="BB14" s="13">
        <v>5</v>
      </c>
      <c r="BC14" s="13"/>
      <c r="BD14" s="3">
        <f t="shared" si="21"/>
        <v>34</v>
      </c>
      <c r="BE14" s="13"/>
      <c r="BF14" s="13"/>
      <c r="BG14" s="13"/>
      <c r="BH14" s="13"/>
      <c r="BI14" s="3">
        <f t="shared" si="22"/>
        <v>34</v>
      </c>
      <c r="BJ14" s="13"/>
      <c r="BK14" s="13"/>
      <c r="BL14" s="13"/>
      <c r="BM14" s="13"/>
      <c r="BN14" s="3">
        <f t="shared" si="23"/>
        <v>34</v>
      </c>
      <c r="BO14" s="13"/>
      <c r="BP14" s="13"/>
      <c r="BQ14" s="13"/>
      <c r="BR14" s="13"/>
      <c r="BS14" s="3">
        <f t="shared" si="24"/>
        <v>34</v>
      </c>
    </row>
    <row r="15" spans="1:71" s="239" customFormat="1" x14ac:dyDescent="0.25">
      <c r="A15" s="231"/>
      <c r="B15" s="232" t="s">
        <v>333</v>
      </c>
      <c r="C15" s="233">
        <v>11</v>
      </c>
      <c r="D15" s="233">
        <v>8905</v>
      </c>
      <c r="E15" s="233">
        <v>24</v>
      </c>
      <c r="F15" s="231">
        <f>IF(B15="MAL",E15,IF(E15&gt;=11,E15+variables!$B$1,11))</f>
        <v>25</v>
      </c>
      <c r="G15" s="265">
        <f t="shared" si="25"/>
        <v>1.1599999999999999</v>
      </c>
      <c r="H15" s="238">
        <v>22</v>
      </c>
      <c r="I15" s="238">
        <f t="shared" si="26"/>
        <v>22</v>
      </c>
      <c r="J15" s="266"/>
      <c r="K15" s="234">
        <v>2019</v>
      </c>
      <c r="L15" s="234">
        <v>2019</v>
      </c>
      <c r="M15" s="234"/>
      <c r="N15" s="234"/>
      <c r="O15" s="234"/>
      <c r="P15" s="238">
        <f t="shared" si="27"/>
        <v>22</v>
      </c>
      <c r="Q15" s="234"/>
      <c r="R15" s="234"/>
      <c r="S15" s="234"/>
      <c r="T15" s="234"/>
      <c r="U15" s="231">
        <f t="shared" si="14"/>
        <v>22</v>
      </c>
      <c r="V15" s="234"/>
      <c r="W15" s="234"/>
      <c r="X15" s="234"/>
      <c r="Y15" s="234"/>
      <c r="Z15" s="231">
        <f t="shared" si="15"/>
        <v>22</v>
      </c>
      <c r="AA15" s="234"/>
      <c r="AB15" s="234"/>
      <c r="AC15" s="234"/>
      <c r="AD15" s="234">
        <v>4</v>
      </c>
      <c r="AE15" s="231">
        <f t="shared" si="16"/>
        <v>26</v>
      </c>
      <c r="AF15" s="234"/>
      <c r="AG15" s="234"/>
      <c r="AH15" s="234"/>
      <c r="AI15" s="234"/>
      <c r="AJ15" s="231">
        <f t="shared" si="17"/>
        <v>26</v>
      </c>
      <c r="AK15" s="234"/>
      <c r="AL15" s="234"/>
      <c r="AM15" s="234"/>
      <c r="AN15" s="234"/>
      <c r="AO15" s="231">
        <f t="shared" si="18"/>
        <v>26</v>
      </c>
      <c r="AP15" s="234"/>
      <c r="AQ15" s="234"/>
      <c r="AR15" s="234"/>
      <c r="AS15" s="234"/>
      <c r="AT15" s="231">
        <f t="shared" si="19"/>
        <v>26</v>
      </c>
      <c r="AU15" s="234"/>
      <c r="AV15" s="234"/>
      <c r="AW15" s="234"/>
      <c r="AX15" s="234"/>
      <c r="AY15" s="231">
        <f t="shared" si="20"/>
        <v>26</v>
      </c>
      <c r="AZ15" s="234"/>
      <c r="BA15" s="234">
        <v>3</v>
      </c>
      <c r="BB15" s="234"/>
      <c r="BC15" s="234"/>
      <c r="BD15" s="231">
        <f t="shared" si="21"/>
        <v>29</v>
      </c>
      <c r="BE15" s="234"/>
      <c r="BF15" s="234"/>
      <c r="BG15" s="234"/>
      <c r="BH15" s="234"/>
      <c r="BI15" s="231">
        <f t="shared" si="22"/>
        <v>29</v>
      </c>
      <c r="BJ15" s="234"/>
      <c r="BK15" s="234"/>
      <c r="BL15" s="234"/>
      <c r="BM15" s="234"/>
      <c r="BN15" s="231">
        <f t="shared" si="23"/>
        <v>29</v>
      </c>
      <c r="BO15" s="234"/>
      <c r="BP15" s="234"/>
      <c r="BQ15" s="234"/>
      <c r="BR15" s="234"/>
      <c r="BS15" s="231">
        <f t="shared" si="24"/>
        <v>29</v>
      </c>
    </row>
    <row r="16" spans="1:71" s="33" customFormat="1" x14ac:dyDescent="0.25">
      <c r="A16" s="3"/>
      <c r="B16" s="42" t="s">
        <v>278</v>
      </c>
      <c r="C16" s="43">
        <v>13</v>
      </c>
      <c r="D16" s="43">
        <v>8577</v>
      </c>
      <c r="E16" s="43">
        <v>60</v>
      </c>
      <c r="F16" s="3">
        <f>IF(B16="MAL",E16,IF(E16&gt;=11,E16+variables!$B$1,11))</f>
        <v>61</v>
      </c>
      <c r="G16" s="32">
        <f t="shared" si="25"/>
        <v>0.83606557377049184</v>
      </c>
      <c r="H16" s="119">
        <v>26</v>
      </c>
      <c r="I16" s="119">
        <f t="shared" si="26"/>
        <v>27</v>
      </c>
      <c r="J16" s="133">
        <v>1</v>
      </c>
      <c r="K16" s="13">
        <v>2019</v>
      </c>
      <c r="L16" s="13">
        <v>2019</v>
      </c>
      <c r="M16" s="13"/>
      <c r="N16" s="13">
        <v>8</v>
      </c>
      <c r="O16" s="13"/>
      <c r="P16" s="119">
        <f t="shared" si="27"/>
        <v>34</v>
      </c>
      <c r="Q16" s="13"/>
      <c r="R16" s="13"/>
      <c r="S16" s="13">
        <v>5</v>
      </c>
      <c r="T16" s="13"/>
      <c r="U16" s="3">
        <f t="shared" si="14"/>
        <v>39</v>
      </c>
      <c r="V16" s="13"/>
      <c r="W16" s="13"/>
      <c r="X16" s="13">
        <v>3</v>
      </c>
      <c r="Y16" s="13"/>
      <c r="Z16" s="3">
        <f t="shared" si="15"/>
        <v>42</v>
      </c>
      <c r="AA16" s="13"/>
      <c r="AB16" s="13"/>
      <c r="AC16" s="13">
        <v>4</v>
      </c>
      <c r="AD16" s="13"/>
      <c r="AE16" s="3">
        <f t="shared" si="16"/>
        <v>46</v>
      </c>
      <c r="AF16" s="13"/>
      <c r="AG16" s="13"/>
      <c r="AH16" s="13">
        <v>1</v>
      </c>
      <c r="AI16" s="13"/>
      <c r="AJ16" s="3">
        <f t="shared" si="17"/>
        <v>47</v>
      </c>
      <c r="AK16" s="13"/>
      <c r="AL16" s="13">
        <v>1</v>
      </c>
      <c r="AM16" s="13">
        <v>1</v>
      </c>
      <c r="AN16" s="13"/>
      <c r="AO16" s="3">
        <f t="shared" si="18"/>
        <v>49</v>
      </c>
      <c r="AP16" s="13"/>
      <c r="AQ16" s="13"/>
      <c r="AR16" s="13">
        <v>2</v>
      </c>
      <c r="AS16" s="13"/>
      <c r="AT16" s="3">
        <f t="shared" si="19"/>
        <v>51</v>
      </c>
      <c r="AU16" s="13"/>
      <c r="AV16" s="13"/>
      <c r="AW16" s="13"/>
      <c r="AX16" s="13"/>
      <c r="AY16" s="3">
        <f t="shared" si="20"/>
        <v>51</v>
      </c>
      <c r="AZ16" s="13"/>
      <c r="BA16" s="13"/>
      <c r="BB16" s="13"/>
      <c r="BC16" s="13"/>
      <c r="BD16" s="3">
        <f t="shared" si="21"/>
        <v>51</v>
      </c>
      <c r="BE16" s="13"/>
      <c r="BF16" s="13"/>
      <c r="BG16" s="13"/>
      <c r="BH16" s="13"/>
      <c r="BI16" s="3">
        <f t="shared" si="22"/>
        <v>51</v>
      </c>
      <c r="BJ16" s="13"/>
      <c r="BK16" s="13"/>
      <c r="BL16" s="13"/>
      <c r="BM16" s="13"/>
      <c r="BN16" s="3">
        <f t="shared" si="23"/>
        <v>51</v>
      </c>
      <c r="BO16" s="13"/>
      <c r="BP16" s="13"/>
      <c r="BQ16" s="13"/>
      <c r="BR16" s="13"/>
      <c r="BS16" s="3">
        <f t="shared" si="24"/>
        <v>51</v>
      </c>
    </row>
    <row r="17" spans="1:71" s="33" customFormat="1" x14ac:dyDescent="0.25">
      <c r="A17" s="3"/>
      <c r="B17" s="42" t="s">
        <v>186</v>
      </c>
      <c r="C17" s="43">
        <v>24</v>
      </c>
      <c r="D17" s="43">
        <v>4692</v>
      </c>
      <c r="E17" s="43">
        <v>26</v>
      </c>
      <c r="F17" s="3">
        <f>IF(B17="MAL",E17,IF(E17&gt;=11,E17+variables!$B$1,11))</f>
        <v>27</v>
      </c>
      <c r="G17" s="32">
        <f>$BS17/F17</f>
        <v>0.81481481481481477</v>
      </c>
      <c r="H17" s="119">
        <v>15</v>
      </c>
      <c r="I17" s="119">
        <f t="shared" si="26"/>
        <v>15</v>
      </c>
      <c r="J17" s="133"/>
      <c r="K17" s="13">
        <v>2019</v>
      </c>
      <c r="L17" s="13">
        <v>2019</v>
      </c>
      <c r="M17" s="13"/>
      <c r="N17" s="13"/>
      <c r="O17" s="13"/>
      <c r="P17" s="119">
        <f t="shared" si="27"/>
        <v>15</v>
      </c>
      <c r="Q17" s="13"/>
      <c r="R17" s="13"/>
      <c r="S17" s="13"/>
      <c r="T17" s="13"/>
      <c r="U17" s="3">
        <f t="shared" si="14"/>
        <v>15</v>
      </c>
      <c r="V17" s="13"/>
      <c r="W17" s="13"/>
      <c r="X17" s="13"/>
      <c r="Y17" s="13"/>
      <c r="Z17" s="3">
        <f t="shared" si="15"/>
        <v>15</v>
      </c>
      <c r="AA17" s="13"/>
      <c r="AB17" s="13"/>
      <c r="AC17" s="13"/>
      <c r="AD17" s="13"/>
      <c r="AE17" s="3">
        <f t="shared" si="16"/>
        <v>15</v>
      </c>
      <c r="AF17" s="13"/>
      <c r="AG17" s="13"/>
      <c r="AH17" s="13">
        <v>7</v>
      </c>
      <c r="AI17" s="13"/>
      <c r="AJ17" s="3">
        <f t="shared" si="17"/>
        <v>22</v>
      </c>
      <c r="AK17" s="13"/>
      <c r="AL17" s="13"/>
      <c r="AM17" s="13"/>
      <c r="AN17" s="13"/>
      <c r="AO17" s="3">
        <f t="shared" si="18"/>
        <v>22</v>
      </c>
      <c r="AP17" s="13"/>
      <c r="AQ17" s="13"/>
      <c r="AR17" s="13"/>
      <c r="AS17" s="13"/>
      <c r="AT17" s="3">
        <f t="shared" si="19"/>
        <v>22</v>
      </c>
      <c r="AU17" s="13"/>
      <c r="AV17" s="13"/>
      <c r="AW17" s="13"/>
      <c r="AX17" s="13"/>
      <c r="AY17" s="3">
        <f t="shared" si="20"/>
        <v>22</v>
      </c>
      <c r="AZ17" s="13"/>
      <c r="BA17" s="13"/>
      <c r="BB17" s="13"/>
      <c r="BC17" s="13"/>
      <c r="BD17" s="3">
        <f t="shared" si="21"/>
        <v>22</v>
      </c>
      <c r="BE17" s="13"/>
      <c r="BF17" s="13"/>
      <c r="BG17" s="13"/>
      <c r="BH17" s="13"/>
      <c r="BI17" s="3">
        <f t="shared" si="22"/>
        <v>22</v>
      </c>
      <c r="BJ17" s="13"/>
      <c r="BK17" s="13"/>
      <c r="BL17" s="13"/>
      <c r="BM17" s="13"/>
      <c r="BN17" s="3">
        <f t="shared" si="23"/>
        <v>22</v>
      </c>
      <c r="BO17" s="13"/>
      <c r="BP17" s="13"/>
      <c r="BQ17" s="13"/>
      <c r="BR17" s="13"/>
      <c r="BS17" s="3">
        <f>SUM(BN17:BR17)</f>
        <v>22</v>
      </c>
    </row>
    <row r="18" spans="1:71" s="33" customFormat="1" x14ac:dyDescent="0.25">
      <c r="A18" s="3"/>
      <c r="B18" s="42" t="s">
        <v>376</v>
      </c>
      <c r="C18" s="43">
        <v>36</v>
      </c>
      <c r="D18" s="43">
        <v>6873</v>
      </c>
      <c r="E18" s="43">
        <v>30</v>
      </c>
      <c r="F18" s="3">
        <f>IF(B18="MAL",E18,IF(E18&gt;=11,E18+variables!$B$1,11))</f>
        <v>31</v>
      </c>
      <c r="G18" s="32">
        <f>$BS18/F18</f>
        <v>0.967741935483871</v>
      </c>
      <c r="H18" s="119">
        <v>27</v>
      </c>
      <c r="I18" s="119">
        <f t="shared" si="26"/>
        <v>27</v>
      </c>
      <c r="J18" s="133"/>
      <c r="K18" s="13">
        <v>2019</v>
      </c>
      <c r="L18" s="13">
        <v>2019</v>
      </c>
      <c r="M18" s="13"/>
      <c r="N18" s="13"/>
      <c r="O18" s="13"/>
      <c r="P18" s="119">
        <f t="shared" si="27"/>
        <v>27</v>
      </c>
      <c r="Q18" s="13"/>
      <c r="R18" s="13"/>
      <c r="S18" s="13"/>
      <c r="T18" s="13"/>
      <c r="U18" s="3">
        <f t="shared" si="14"/>
        <v>27</v>
      </c>
      <c r="V18" s="13"/>
      <c r="W18" s="13"/>
      <c r="X18" s="13"/>
      <c r="Y18" s="13"/>
      <c r="Z18" s="3">
        <f t="shared" si="15"/>
        <v>27</v>
      </c>
      <c r="AA18" s="13"/>
      <c r="AB18" s="13"/>
      <c r="AC18" s="13"/>
      <c r="AD18" s="13"/>
      <c r="AE18" s="3">
        <f t="shared" si="16"/>
        <v>27</v>
      </c>
      <c r="AF18" s="13"/>
      <c r="AG18" s="13"/>
      <c r="AH18" s="13"/>
      <c r="AI18" s="13"/>
      <c r="AJ18" s="3">
        <f t="shared" si="17"/>
        <v>27</v>
      </c>
      <c r="AK18" s="13"/>
      <c r="AL18" s="13"/>
      <c r="AM18" s="13"/>
      <c r="AN18" s="13"/>
      <c r="AO18" s="3">
        <f t="shared" si="18"/>
        <v>27</v>
      </c>
      <c r="AP18" s="13"/>
      <c r="AQ18" s="13"/>
      <c r="AR18" s="13">
        <v>3</v>
      </c>
      <c r="AS18" s="13"/>
      <c r="AT18" s="3">
        <f t="shared" si="19"/>
        <v>30</v>
      </c>
      <c r="AU18" s="13"/>
      <c r="AV18" s="13"/>
      <c r="AW18" s="13"/>
      <c r="AX18" s="13"/>
      <c r="AY18" s="3">
        <f t="shared" si="20"/>
        <v>30</v>
      </c>
      <c r="AZ18" s="13"/>
      <c r="BA18" s="13"/>
      <c r="BB18" s="13"/>
      <c r="BC18" s="13"/>
      <c r="BD18" s="3">
        <f t="shared" si="21"/>
        <v>30</v>
      </c>
      <c r="BE18" s="13"/>
      <c r="BF18" s="13"/>
      <c r="BG18" s="13"/>
      <c r="BH18" s="13"/>
      <c r="BI18" s="3">
        <f t="shared" si="22"/>
        <v>30</v>
      </c>
      <c r="BJ18" s="13"/>
      <c r="BK18" s="13"/>
      <c r="BL18" s="13"/>
      <c r="BM18" s="13"/>
      <c r="BN18" s="3">
        <f t="shared" si="23"/>
        <v>30</v>
      </c>
      <c r="BO18" s="13"/>
      <c r="BP18" s="13"/>
      <c r="BQ18" s="13"/>
      <c r="BR18" s="13"/>
      <c r="BS18" s="3">
        <f>SUM(BN18:BR18)</f>
        <v>30</v>
      </c>
    </row>
    <row r="19" spans="1:71" s="322" customFormat="1" x14ac:dyDescent="0.25">
      <c r="A19" s="315"/>
      <c r="B19" s="332" t="s">
        <v>285</v>
      </c>
      <c r="C19" s="333">
        <v>37</v>
      </c>
      <c r="D19" s="333">
        <v>1837</v>
      </c>
      <c r="E19" s="333">
        <v>31</v>
      </c>
      <c r="F19" s="315">
        <f>IF(B19="MAL",E19,IF(E19&gt;=11,E19+variables!$B$1,11))</f>
        <v>32</v>
      </c>
      <c r="G19" s="318">
        <f t="shared" si="25"/>
        <v>1.03125</v>
      </c>
      <c r="H19" s="319">
        <v>20</v>
      </c>
      <c r="I19" s="319">
        <f t="shared" si="26"/>
        <v>20</v>
      </c>
      <c r="J19" s="320"/>
      <c r="K19" s="321">
        <v>2019</v>
      </c>
      <c r="L19" s="321">
        <v>2019</v>
      </c>
      <c r="M19" s="321"/>
      <c r="N19" s="321"/>
      <c r="O19" s="321"/>
      <c r="P19" s="319">
        <f t="shared" si="27"/>
        <v>20</v>
      </c>
      <c r="Q19" s="321"/>
      <c r="R19" s="321"/>
      <c r="S19" s="321"/>
      <c r="T19" s="321"/>
      <c r="U19" s="315">
        <f t="shared" si="14"/>
        <v>20</v>
      </c>
      <c r="V19" s="321"/>
      <c r="W19" s="321"/>
      <c r="X19" s="321"/>
      <c r="Y19" s="321"/>
      <c r="Z19" s="315">
        <f t="shared" si="15"/>
        <v>20</v>
      </c>
      <c r="AA19" s="321"/>
      <c r="AB19" s="321"/>
      <c r="AC19" s="321"/>
      <c r="AD19" s="321"/>
      <c r="AE19" s="315">
        <f t="shared" si="16"/>
        <v>20</v>
      </c>
      <c r="AF19" s="321"/>
      <c r="AG19" s="321"/>
      <c r="AH19" s="321"/>
      <c r="AI19" s="321"/>
      <c r="AJ19" s="315">
        <f t="shared" si="17"/>
        <v>20</v>
      </c>
      <c r="AK19" s="321"/>
      <c r="AL19" s="321"/>
      <c r="AM19" s="321">
        <v>10</v>
      </c>
      <c r="AN19" s="321"/>
      <c r="AO19" s="315">
        <f t="shared" si="18"/>
        <v>30</v>
      </c>
      <c r="AP19" s="321"/>
      <c r="AQ19" s="321">
        <v>3</v>
      </c>
      <c r="AR19" s="321"/>
      <c r="AS19" s="321"/>
      <c r="AT19" s="315">
        <f t="shared" si="19"/>
        <v>33</v>
      </c>
      <c r="AU19" s="321"/>
      <c r="AV19" s="321"/>
      <c r="AW19" s="321"/>
      <c r="AX19" s="321"/>
      <c r="AY19" s="315">
        <f t="shared" si="20"/>
        <v>33</v>
      </c>
      <c r="AZ19" s="321"/>
      <c r="BA19" s="321"/>
      <c r="BB19" s="321"/>
      <c r="BC19" s="321"/>
      <c r="BD19" s="315">
        <f t="shared" si="21"/>
        <v>33</v>
      </c>
      <c r="BE19" s="321"/>
      <c r="BF19" s="321"/>
      <c r="BG19" s="321"/>
      <c r="BH19" s="321"/>
      <c r="BI19" s="315">
        <f t="shared" si="22"/>
        <v>33</v>
      </c>
      <c r="BJ19" s="321"/>
      <c r="BK19" s="321"/>
      <c r="BL19" s="321"/>
      <c r="BM19" s="321"/>
      <c r="BN19" s="315">
        <f t="shared" si="23"/>
        <v>33</v>
      </c>
      <c r="BO19" s="321"/>
      <c r="BP19" s="321"/>
      <c r="BQ19" s="321"/>
      <c r="BR19" s="321"/>
      <c r="BS19" s="315">
        <f t="shared" si="24"/>
        <v>33</v>
      </c>
    </row>
    <row r="20" spans="1:71" s="33" customFormat="1" x14ac:dyDescent="0.25">
      <c r="A20" s="3"/>
      <c r="B20" s="42" t="s">
        <v>276</v>
      </c>
      <c r="C20" s="43">
        <v>55</v>
      </c>
      <c r="D20" s="43">
        <v>4676</v>
      </c>
      <c r="E20" s="43">
        <v>100</v>
      </c>
      <c r="F20" s="3">
        <f>IF(B20="MAL",E20,IF(E20&gt;=11,E20+variables!$B$1,11))</f>
        <v>101</v>
      </c>
      <c r="G20" s="32">
        <f t="shared" si="25"/>
        <v>0.83168316831683164</v>
      </c>
      <c r="H20" s="119">
        <v>52</v>
      </c>
      <c r="I20" s="119">
        <f t="shared" si="26"/>
        <v>54</v>
      </c>
      <c r="J20" s="133">
        <v>2</v>
      </c>
      <c r="K20" s="13">
        <v>2019</v>
      </c>
      <c r="L20" s="13">
        <v>2019</v>
      </c>
      <c r="M20" s="13"/>
      <c r="N20" s="13"/>
      <c r="O20" s="13"/>
      <c r="P20" s="119">
        <f t="shared" si="27"/>
        <v>52</v>
      </c>
      <c r="Q20" s="13"/>
      <c r="R20" s="13"/>
      <c r="S20" s="13"/>
      <c r="T20" s="13"/>
      <c r="U20" s="3">
        <f t="shared" si="14"/>
        <v>52</v>
      </c>
      <c r="V20" s="13"/>
      <c r="W20" s="13"/>
      <c r="X20" s="13"/>
      <c r="Y20" s="13"/>
      <c r="Z20" s="3">
        <f t="shared" si="15"/>
        <v>52</v>
      </c>
      <c r="AA20" s="13"/>
      <c r="AB20" s="13"/>
      <c r="AC20" s="13"/>
      <c r="AD20" s="13"/>
      <c r="AE20" s="3">
        <f t="shared" si="16"/>
        <v>52</v>
      </c>
      <c r="AF20" s="13"/>
      <c r="AG20" s="13"/>
      <c r="AH20" s="13"/>
      <c r="AI20" s="13"/>
      <c r="AJ20" s="3">
        <f t="shared" si="17"/>
        <v>52</v>
      </c>
      <c r="AK20" s="13"/>
      <c r="AL20" s="13">
        <v>1</v>
      </c>
      <c r="AM20" s="13">
        <v>8</v>
      </c>
      <c r="AN20" s="13">
        <v>3</v>
      </c>
      <c r="AO20" s="3">
        <f t="shared" si="18"/>
        <v>64</v>
      </c>
      <c r="AP20" s="13">
        <v>1</v>
      </c>
      <c r="AQ20" s="13"/>
      <c r="AR20" s="13"/>
      <c r="AS20" s="13"/>
      <c r="AT20" s="3">
        <f t="shared" si="19"/>
        <v>65</v>
      </c>
      <c r="AU20" s="13"/>
      <c r="AV20" s="13"/>
      <c r="AW20" s="13"/>
      <c r="AX20" s="13"/>
      <c r="AY20" s="3">
        <f t="shared" si="20"/>
        <v>65</v>
      </c>
      <c r="AZ20" s="13"/>
      <c r="BA20" s="13"/>
      <c r="BB20" s="13">
        <v>19</v>
      </c>
      <c r="BC20" s="13"/>
      <c r="BD20" s="3">
        <f t="shared" si="21"/>
        <v>84</v>
      </c>
      <c r="BE20" s="13"/>
      <c r="BF20" s="13"/>
      <c r="BG20" s="13"/>
      <c r="BH20" s="13"/>
      <c r="BI20" s="3">
        <f t="shared" si="22"/>
        <v>84</v>
      </c>
      <c r="BJ20" s="13"/>
      <c r="BK20" s="13"/>
      <c r="BL20" s="13"/>
      <c r="BM20" s="13"/>
      <c r="BN20" s="3">
        <f t="shared" si="23"/>
        <v>84</v>
      </c>
      <c r="BO20" s="13"/>
      <c r="BP20" s="13"/>
      <c r="BQ20" s="13"/>
      <c r="BR20" s="13"/>
      <c r="BS20" s="3">
        <f t="shared" si="24"/>
        <v>84</v>
      </c>
    </row>
    <row r="21" spans="1:71" s="239" customFormat="1" x14ac:dyDescent="0.25">
      <c r="A21" s="231"/>
      <c r="B21" s="232" t="s">
        <v>169</v>
      </c>
      <c r="C21" s="233">
        <v>60</v>
      </c>
      <c r="D21" s="233">
        <v>8560</v>
      </c>
      <c r="E21" s="233">
        <v>9</v>
      </c>
      <c r="F21" s="231">
        <f>IF(B21="MAL",E21,IF(E21&gt;=11,E21+variables!$B$1,11))</f>
        <v>11</v>
      </c>
      <c r="G21" s="265">
        <f t="shared" si="25"/>
        <v>1.3636363636363635</v>
      </c>
      <c r="H21" s="238">
        <v>6</v>
      </c>
      <c r="I21" s="238">
        <f t="shared" si="26"/>
        <v>6</v>
      </c>
      <c r="J21" s="266"/>
      <c r="K21" s="234">
        <v>2019</v>
      </c>
      <c r="L21" s="234">
        <v>2019</v>
      </c>
      <c r="M21" s="234"/>
      <c r="N21" s="234"/>
      <c r="O21" s="234"/>
      <c r="P21" s="238">
        <f t="shared" si="27"/>
        <v>6</v>
      </c>
      <c r="Q21" s="234"/>
      <c r="R21" s="234"/>
      <c r="S21" s="234"/>
      <c r="T21" s="234"/>
      <c r="U21" s="231">
        <f t="shared" si="14"/>
        <v>6</v>
      </c>
      <c r="V21" s="234"/>
      <c r="W21" s="234"/>
      <c r="X21" s="234"/>
      <c r="Y21" s="234"/>
      <c r="Z21" s="231">
        <f t="shared" si="15"/>
        <v>6</v>
      </c>
      <c r="AA21" s="234"/>
      <c r="AB21" s="234"/>
      <c r="AC21" s="234"/>
      <c r="AD21" s="234"/>
      <c r="AE21" s="231">
        <f t="shared" si="16"/>
        <v>6</v>
      </c>
      <c r="AF21" s="234"/>
      <c r="AG21" s="234"/>
      <c r="AH21" s="234"/>
      <c r="AI21" s="234">
        <v>9</v>
      </c>
      <c r="AJ21" s="231">
        <f t="shared" si="17"/>
        <v>15</v>
      </c>
      <c r="AK21" s="234"/>
      <c r="AL21" s="234"/>
      <c r="AM21" s="234"/>
      <c r="AN21" s="234"/>
      <c r="AO21" s="231">
        <f t="shared" si="18"/>
        <v>15</v>
      </c>
      <c r="AP21" s="234"/>
      <c r="AQ21" s="234" t="s">
        <v>136</v>
      </c>
      <c r="AR21" s="234"/>
      <c r="AS21" s="234"/>
      <c r="AT21" s="231">
        <f t="shared" si="19"/>
        <v>15</v>
      </c>
      <c r="AU21" s="234"/>
      <c r="AV21" s="234"/>
      <c r="AW21" s="234"/>
      <c r="AX21" s="234"/>
      <c r="AY21" s="231">
        <f t="shared" si="20"/>
        <v>15</v>
      </c>
      <c r="AZ21" s="234"/>
      <c r="BA21" s="234"/>
      <c r="BB21" s="234"/>
      <c r="BC21" s="234"/>
      <c r="BD21" s="231">
        <f t="shared" si="21"/>
        <v>15</v>
      </c>
      <c r="BE21" s="234"/>
      <c r="BF21" s="234"/>
      <c r="BG21" s="234"/>
      <c r="BH21" s="234"/>
      <c r="BI21" s="231">
        <f t="shared" si="22"/>
        <v>15</v>
      </c>
      <c r="BJ21" s="234"/>
      <c r="BK21" s="234"/>
      <c r="BL21" s="234"/>
      <c r="BM21" s="234"/>
      <c r="BN21" s="231">
        <f t="shared" si="23"/>
        <v>15</v>
      </c>
      <c r="BO21" s="234"/>
      <c r="BP21" s="234"/>
      <c r="BQ21" s="234"/>
      <c r="BR21" s="234"/>
      <c r="BS21" s="231">
        <f t="shared" si="24"/>
        <v>15</v>
      </c>
    </row>
    <row r="22" spans="1:71" s="247" customFormat="1" x14ac:dyDescent="0.25">
      <c r="A22" s="240"/>
      <c r="B22" s="241" t="s">
        <v>439</v>
      </c>
      <c r="C22" s="242">
        <v>69</v>
      </c>
      <c r="D22" s="242"/>
      <c r="E22" s="242"/>
      <c r="F22" s="240"/>
      <c r="G22" s="243"/>
      <c r="H22" s="244"/>
      <c r="I22" s="244"/>
      <c r="J22" s="245"/>
      <c r="K22" s="246"/>
      <c r="L22" s="246"/>
      <c r="M22" s="246"/>
      <c r="N22" s="246"/>
      <c r="O22" s="246"/>
      <c r="P22" s="244">
        <f t="shared" si="27"/>
        <v>0</v>
      </c>
      <c r="Q22" s="246"/>
      <c r="R22" s="246"/>
      <c r="S22" s="246"/>
      <c r="T22" s="246"/>
      <c r="U22" s="240">
        <f t="shared" si="14"/>
        <v>0</v>
      </c>
      <c r="V22" s="246"/>
      <c r="W22" s="246">
        <v>9</v>
      </c>
      <c r="X22" s="246"/>
      <c r="Y22" s="246">
        <v>3</v>
      </c>
      <c r="Z22" s="240">
        <f t="shared" si="15"/>
        <v>12</v>
      </c>
      <c r="AA22" s="246"/>
      <c r="AB22" s="246"/>
      <c r="AC22" s="246"/>
      <c r="AD22" s="246"/>
      <c r="AE22" s="240">
        <f t="shared" si="16"/>
        <v>12</v>
      </c>
      <c r="AF22" s="246"/>
      <c r="AG22" s="246"/>
      <c r="AH22" s="246"/>
      <c r="AI22" s="246"/>
      <c r="AJ22" s="240">
        <f t="shared" si="17"/>
        <v>12</v>
      </c>
      <c r="AK22" s="246"/>
      <c r="AL22" s="246"/>
      <c r="AM22" s="246"/>
      <c r="AN22" s="246"/>
      <c r="AO22" s="240">
        <f t="shared" si="18"/>
        <v>12</v>
      </c>
      <c r="AP22" s="246"/>
      <c r="AQ22" s="246"/>
      <c r="AR22" s="246"/>
      <c r="AS22" s="246"/>
      <c r="AT22" s="240">
        <f t="shared" si="19"/>
        <v>12</v>
      </c>
      <c r="AU22" s="246"/>
      <c r="AV22" s="246"/>
      <c r="AW22" s="246"/>
      <c r="AX22" s="246"/>
      <c r="AY22" s="240">
        <f t="shared" si="20"/>
        <v>12</v>
      </c>
      <c r="AZ22" s="246"/>
      <c r="BA22" s="246"/>
      <c r="BB22" s="246"/>
      <c r="BC22" s="246"/>
      <c r="BD22" s="240">
        <f t="shared" si="21"/>
        <v>12</v>
      </c>
      <c r="BE22" s="246"/>
      <c r="BF22" s="246"/>
      <c r="BG22" s="246"/>
      <c r="BH22" s="246"/>
      <c r="BI22" s="240">
        <f t="shared" si="22"/>
        <v>12</v>
      </c>
      <c r="BJ22" s="246"/>
      <c r="BK22" s="246"/>
      <c r="BL22" s="246"/>
      <c r="BM22" s="246"/>
      <c r="BN22" s="240">
        <f t="shared" si="23"/>
        <v>12</v>
      </c>
      <c r="BO22" s="246"/>
      <c r="BP22" s="246"/>
      <c r="BQ22" s="246"/>
      <c r="BR22" s="246"/>
      <c r="BS22" s="240">
        <f t="shared" si="24"/>
        <v>12</v>
      </c>
    </row>
    <row r="23" spans="1:71" s="33" customFormat="1" x14ac:dyDescent="0.25">
      <c r="A23" s="3"/>
      <c r="B23" s="42" t="s">
        <v>320</v>
      </c>
      <c r="C23" s="43">
        <v>88</v>
      </c>
      <c r="D23" s="43">
        <v>6012</v>
      </c>
      <c r="E23" s="43">
        <v>18</v>
      </c>
      <c r="F23" s="3">
        <f>IF(B23="MAL",E23,IF(E23&gt;=11,E23+variables!$B$1,11))</f>
        <v>19</v>
      </c>
      <c r="G23" s="32">
        <f t="shared" si="25"/>
        <v>0.89473684210526316</v>
      </c>
      <c r="H23" s="119">
        <v>10</v>
      </c>
      <c r="I23" s="119">
        <f t="shared" si="26"/>
        <v>10</v>
      </c>
      <c r="J23" s="133"/>
      <c r="K23" s="13">
        <v>2019</v>
      </c>
      <c r="L23" s="13">
        <v>2019</v>
      </c>
      <c r="M23" s="13"/>
      <c r="N23" s="13"/>
      <c r="O23" s="13"/>
      <c r="P23" s="119">
        <f t="shared" si="27"/>
        <v>10</v>
      </c>
      <c r="Q23" s="13"/>
      <c r="R23" s="13"/>
      <c r="S23" s="13"/>
      <c r="T23" s="13"/>
      <c r="U23" s="3">
        <f t="shared" si="14"/>
        <v>10</v>
      </c>
      <c r="V23" s="13"/>
      <c r="W23" s="13"/>
      <c r="X23" s="13"/>
      <c r="Y23" s="13"/>
      <c r="Z23" s="3">
        <f t="shared" si="15"/>
        <v>10</v>
      </c>
      <c r="AA23" s="13"/>
      <c r="AB23" s="13"/>
      <c r="AC23" s="13"/>
      <c r="AD23" s="13"/>
      <c r="AE23" s="3">
        <f t="shared" si="16"/>
        <v>10</v>
      </c>
      <c r="AF23" s="13"/>
      <c r="AG23" s="13"/>
      <c r="AH23" s="13"/>
      <c r="AI23" s="13"/>
      <c r="AJ23" s="3">
        <f t="shared" si="17"/>
        <v>10</v>
      </c>
      <c r="AK23" s="13"/>
      <c r="AL23" s="13"/>
      <c r="AM23" s="13">
        <v>7</v>
      </c>
      <c r="AN23" s="13"/>
      <c r="AO23" s="3">
        <f t="shared" si="18"/>
        <v>17</v>
      </c>
      <c r="AP23" s="13"/>
      <c r="AQ23" s="13"/>
      <c r="AR23" s="13"/>
      <c r="AS23" s="13"/>
      <c r="AT23" s="3">
        <f t="shared" si="19"/>
        <v>17</v>
      </c>
      <c r="AU23" s="13"/>
      <c r="AV23" s="13"/>
      <c r="AW23" s="13"/>
      <c r="AX23" s="13"/>
      <c r="AY23" s="3">
        <f t="shared" si="20"/>
        <v>17</v>
      </c>
      <c r="AZ23" s="13"/>
      <c r="BA23" s="13"/>
      <c r="BB23" s="13"/>
      <c r="BC23" s="13"/>
      <c r="BD23" s="3">
        <f t="shared" si="21"/>
        <v>17</v>
      </c>
      <c r="BE23" s="13"/>
      <c r="BF23" s="13"/>
      <c r="BG23" s="13"/>
      <c r="BH23" s="13"/>
      <c r="BI23" s="3">
        <f t="shared" si="22"/>
        <v>17</v>
      </c>
      <c r="BJ23" s="13"/>
      <c r="BK23" s="13"/>
      <c r="BL23" s="13"/>
      <c r="BM23" s="13"/>
      <c r="BN23" s="3">
        <f t="shared" si="23"/>
        <v>17</v>
      </c>
      <c r="BO23" s="13"/>
      <c r="BP23" s="13"/>
      <c r="BQ23" s="13"/>
      <c r="BR23" s="13"/>
      <c r="BS23" s="3">
        <f t="shared" si="24"/>
        <v>17</v>
      </c>
    </row>
    <row r="24" spans="1:71" s="239" customFormat="1" x14ac:dyDescent="0.25">
      <c r="A24" s="231"/>
      <c r="B24" s="295" t="s">
        <v>373</v>
      </c>
      <c r="C24" s="296">
        <v>100</v>
      </c>
      <c r="D24" s="296">
        <v>4146</v>
      </c>
      <c r="E24" s="296">
        <v>17</v>
      </c>
      <c r="F24" s="231">
        <f>IF(B24="MAL",E24,IF(E24&gt;=11,E24+variables!$B$1,11))</f>
        <v>18</v>
      </c>
      <c r="G24" s="265">
        <f t="shared" si="25"/>
        <v>1.1111111111111112</v>
      </c>
      <c r="H24" s="238">
        <v>13</v>
      </c>
      <c r="I24" s="238">
        <f t="shared" si="26"/>
        <v>15</v>
      </c>
      <c r="J24" s="266">
        <v>2</v>
      </c>
      <c r="K24" s="234">
        <v>2019</v>
      </c>
      <c r="L24" s="234">
        <v>2019</v>
      </c>
      <c r="M24" s="234"/>
      <c r="N24" s="234"/>
      <c r="O24" s="234"/>
      <c r="P24" s="238">
        <f t="shared" si="27"/>
        <v>13</v>
      </c>
      <c r="Q24" s="234"/>
      <c r="R24" s="234"/>
      <c r="S24" s="234"/>
      <c r="T24" s="234"/>
      <c r="U24" s="231">
        <f t="shared" si="14"/>
        <v>13</v>
      </c>
      <c r="V24" s="234"/>
      <c r="W24" s="234"/>
      <c r="X24" s="234"/>
      <c r="Y24" s="234"/>
      <c r="Z24" s="231">
        <f t="shared" si="15"/>
        <v>13</v>
      </c>
      <c r="AA24" s="234"/>
      <c r="AB24" s="234"/>
      <c r="AC24" s="234"/>
      <c r="AD24" s="234"/>
      <c r="AE24" s="231">
        <f t="shared" si="16"/>
        <v>13</v>
      </c>
      <c r="AF24" s="234"/>
      <c r="AG24" s="234"/>
      <c r="AI24" s="234"/>
      <c r="AJ24" s="231">
        <f t="shared" si="17"/>
        <v>13</v>
      </c>
      <c r="AK24" s="234">
        <v>2</v>
      </c>
      <c r="AL24" s="234">
        <v>2</v>
      </c>
      <c r="AM24" s="234">
        <v>3</v>
      </c>
      <c r="AN24" s="234"/>
      <c r="AO24" s="231">
        <f t="shared" si="18"/>
        <v>20</v>
      </c>
      <c r="AP24" s="234"/>
      <c r="AQ24" s="234"/>
      <c r="AR24" s="234"/>
      <c r="AS24" s="234"/>
      <c r="AT24" s="231">
        <f t="shared" si="19"/>
        <v>20</v>
      </c>
      <c r="AU24" s="234"/>
      <c r="AV24" s="234"/>
      <c r="AW24" s="234"/>
      <c r="AX24" s="234"/>
      <c r="AY24" s="231">
        <f t="shared" si="20"/>
        <v>20</v>
      </c>
      <c r="AZ24" s="234"/>
      <c r="BA24" s="234"/>
      <c r="BB24" s="234"/>
      <c r="BC24" s="234"/>
      <c r="BD24" s="231">
        <f t="shared" si="21"/>
        <v>20</v>
      </c>
      <c r="BE24" s="234"/>
      <c r="BF24" s="234"/>
      <c r="BG24" s="234"/>
      <c r="BH24" s="234"/>
      <c r="BI24" s="231">
        <f t="shared" si="22"/>
        <v>20</v>
      </c>
      <c r="BJ24" s="234"/>
      <c r="BK24" s="234"/>
      <c r="BL24" s="234"/>
      <c r="BM24" s="234"/>
      <c r="BN24" s="231">
        <f t="shared" si="23"/>
        <v>20</v>
      </c>
      <c r="BO24" s="234"/>
      <c r="BP24" s="234"/>
      <c r="BQ24" s="234"/>
      <c r="BR24" s="234"/>
      <c r="BS24" s="231">
        <f t="shared" si="24"/>
        <v>20</v>
      </c>
    </row>
    <row r="25" spans="1:71" s="33" customFormat="1" x14ac:dyDescent="0.25">
      <c r="A25" s="3"/>
      <c r="B25" s="3"/>
      <c r="C25" s="3"/>
      <c r="D25" s="3"/>
      <c r="E25" s="3"/>
      <c r="F25" s="3"/>
      <c r="G25" s="3"/>
      <c r="H25" s="119"/>
      <c r="I25" s="119"/>
      <c r="J25" s="119"/>
      <c r="K25" s="3"/>
      <c r="L25" s="3"/>
      <c r="M25" s="3">
        <f>SUM(M13:M24)</f>
        <v>0</v>
      </c>
      <c r="N25" s="3">
        <f>SUM(N13:N24)</f>
        <v>8</v>
      </c>
      <c r="O25" s="3">
        <f>SUM(O13:O24)</f>
        <v>0</v>
      </c>
      <c r="P25" s="119">
        <f t="shared" ref="P25:AU25" si="28">SUM(P12:P24)</f>
        <v>393</v>
      </c>
      <c r="Q25" s="119">
        <f t="shared" si="28"/>
        <v>0</v>
      </c>
      <c r="R25" s="119">
        <f t="shared" si="28"/>
        <v>0</v>
      </c>
      <c r="S25" s="119">
        <f t="shared" si="28"/>
        <v>5</v>
      </c>
      <c r="T25" s="119">
        <f t="shared" si="28"/>
        <v>0</v>
      </c>
      <c r="U25" s="119">
        <f t="shared" si="28"/>
        <v>398</v>
      </c>
      <c r="V25" s="119">
        <f t="shared" si="28"/>
        <v>0</v>
      </c>
      <c r="W25" s="119">
        <f t="shared" si="28"/>
        <v>9</v>
      </c>
      <c r="X25" s="119">
        <f t="shared" si="28"/>
        <v>3</v>
      </c>
      <c r="Y25" s="119">
        <f t="shared" si="28"/>
        <v>3</v>
      </c>
      <c r="Z25" s="119">
        <f t="shared" si="28"/>
        <v>413</v>
      </c>
      <c r="AA25" s="119">
        <f t="shared" si="28"/>
        <v>0</v>
      </c>
      <c r="AB25" s="119">
        <f t="shared" si="28"/>
        <v>0</v>
      </c>
      <c r="AC25" s="119">
        <f t="shared" si="28"/>
        <v>4</v>
      </c>
      <c r="AD25" s="119">
        <f t="shared" si="28"/>
        <v>4</v>
      </c>
      <c r="AE25" s="119">
        <f t="shared" si="28"/>
        <v>421</v>
      </c>
      <c r="AF25" s="119">
        <f t="shared" si="28"/>
        <v>0</v>
      </c>
      <c r="AG25" s="119">
        <f t="shared" si="28"/>
        <v>0</v>
      </c>
      <c r="AH25" s="119">
        <f t="shared" si="28"/>
        <v>10</v>
      </c>
      <c r="AI25" s="119">
        <f t="shared" si="28"/>
        <v>11</v>
      </c>
      <c r="AJ25" s="119">
        <f t="shared" si="28"/>
        <v>442</v>
      </c>
      <c r="AK25" s="119">
        <f t="shared" si="28"/>
        <v>2</v>
      </c>
      <c r="AL25" s="119">
        <f t="shared" si="28"/>
        <v>4</v>
      </c>
      <c r="AM25" s="119">
        <f t="shared" si="28"/>
        <v>29</v>
      </c>
      <c r="AN25" s="119">
        <f t="shared" si="28"/>
        <v>3</v>
      </c>
      <c r="AO25" s="119">
        <f t="shared" si="28"/>
        <v>480</v>
      </c>
      <c r="AP25" s="119">
        <f t="shared" si="28"/>
        <v>1</v>
      </c>
      <c r="AQ25" s="119">
        <f t="shared" si="28"/>
        <v>3</v>
      </c>
      <c r="AR25" s="119">
        <f t="shared" si="28"/>
        <v>6</v>
      </c>
      <c r="AS25" s="119">
        <f t="shared" si="28"/>
        <v>1</v>
      </c>
      <c r="AT25" s="119">
        <f t="shared" si="28"/>
        <v>491</v>
      </c>
      <c r="AU25" s="119">
        <f t="shared" si="28"/>
        <v>0</v>
      </c>
      <c r="AV25" s="119">
        <f t="shared" ref="AV25:BS25" si="29">SUM(AV12:AV24)</f>
        <v>0</v>
      </c>
      <c r="AW25" s="119">
        <f t="shared" si="29"/>
        <v>0</v>
      </c>
      <c r="AX25" s="119">
        <f t="shared" si="29"/>
        <v>0</v>
      </c>
      <c r="AY25" s="119">
        <f t="shared" si="29"/>
        <v>491</v>
      </c>
      <c r="AZ25" s="119">
        <f t="shared" si="29"/>
        <v>0</v>
      </c>
      <c r="BA25" s="119">
        <f t="shared" si="29"/>
        <v>3</v>
      </c>
      <c r="BB25" s="119">
        <f t="shared" si="29"/>
        <v>24</v>
      </c>
      <c r="BC25" s="119">
        <f t="shared" si="29"/>
        <v>0</v>
      </c>
      <c r="BD25" s="119">
        <f t="shared" si="29"/>
        <v>518</v>
      </c>
      <c r="BE25" s="119">
        <f t="shared" si="29"/>
        <v>0</v>
      </c>
      <c r="BF25" s="119">
        <f t="shared" si="29"/>
        <v>0</v>
      </c>
      <c r="BG25" s="119">
        <f t="shared" si="29"/>
        <v>0</v>
      </c>
      <c r="BH25" s="119">
        <f t="shared" si="29"/>
        <v>0</v>
      </c>
      <c r="BI25" s="119">
        <f t="shared" si="29"/>
        <v>518</v>
      </c>
      <c r="BJ25" s="119">
        <f t="shared" si="29"/>
        <v>0</v>
      </c>
      <c r="BK25" s="119">
        <f t="shared" si="29"/>
        <v>0</v>
      </c>
      <c r="BL25" s="119">
        <f t="shared" si="29"/>
        <v>0</v>
      </c>
      <c r="BM25" s="119">
        <f t="shared" si="29"/>
        <v>0</v>
      </c>
      <c r="BN25" s="119">
        <f t="shared" si="29"/>
        <v>518</v>
      </c>
      <c r="BO25" s="119">
        <f t="shared" si="29"/>
        <v>0</v>
      </c>
      <c r="BP25" s="119">
        <f t="shared" si="29"/>
        <v>0</v>
      </c>
      <c r="BQ25" s="119">
        <f t="shared" si="29"/>
        <v>0</v>
      </c>
      <c r="BR25" s="119">
        <f t="shared" si="29"/>
        <v>0</v>
      </c>
      <c r="BS25" s="119">
        <f t="shared" si="29"/>
        <v>518</v>
      </c>
    </row>
    <row r="26" spans="1:71" s="33" customFormat="1" x14ac:dyDescent="0.25">
      <c r="A26" s="3"/>
      <c r="B26" s="3" t="s">
        <v>264</v>
      </c>
      <c r="C26" s="3">
        <f>COUNT(C13:C24)</f>
        <v>12</v>
      </c>
      <c r="D26" s="3"/>
      <c r="E26" s="3">
        <f>SUM(E12:E24)</f>
        <v>547</v>
      </c>
      <c r="F26" s="3">
        <f>SUM(F12:F24)</f>
        <v>559</v>
      </c>
      <c r="G26" s="32">
        <f>$BS25/F26</f>
        <v>0.92665474060822894</v>
      </c>
      <c r="H26" s="119">
        <f>SUM(H12:H24)</f>
        <v>384</v>
      </c>
      <c r="I26" s="119">
        <f>SUM(I12:I24)</f>
        <v>389</v>
      </c>
      <c r="J26" s="119">
        <f>SUM(J12:J24)</f>
        <v>5</v>
      </c>
      <c r="K26" s="3"/>
      <c r="L26" s="3"/>
      <c r="M26" s="3"/>
      <c r="N26" s="3"/>
      <c r="O26" s="3"/>
      <c r="P26" s="32">
        <f>P25/F26</f>
        <v>0.70304114490161007</v>
      </c>
      <c r="Q26" s="3"/>
      <c r="R26" s="3">
        <f>M25+R25</f>
        <v>0</v>
      </c>
      <c r="S26" s="3">
        <f>N25+S25</f>
        <v>13</v>
      </c>
      <c r="T26" s="3">
        <f>O25+T25</f>
        <v>0</v>
      </c>
      <c r="U26" s="32">
        <f>U25/F26</f>
        <v>0.71198568872987478</v>
      </c>
      <c r="V26" s="3"/>
      <c r="W26" s="3">
        <f>R26+W25</f>
        <v>9</v>
      </c>
      <c r="X26" s="3">
        <f>S26+X25</f>
        <v>16</v>
      </c>
      <c r="Y26" s="3">
        <f>T26+Y25</f>
        <v>3</v>
      </c>
      <c r="Z26" s="32">
        <f>Z25/F26</f>
        <v>0.73881932021466901</v>
      </c>
      <c r="AA26" s="3"/>
      <c r="AB26" s="3">
        <f>W26+AB25</f>
        <v>9</v>
      </c>
      <c r="AC26" s="3">
        <f>X26+AC25</f>
        <v>20</v>
      </c>
      <c r="AD26" s="3">
        <f>Y26+AD25</f>
        <v>7</v>
      </c>
      <c r="AE26" s="32">
        <f>AE25/F26</f>
        <v>0.75313059033989271</v>
      </c>
      <c r="AF26" s="3"/>
      <c r="AG26" s="3">
        <f>AB26+AG25</f>
        <v>9</v>
      </c>
      <c r="AH26" s="3">
        <f>AC26+AH25</f>
        <v>30</v>
      </c>
      <c r="AI26" s="3">
        <f>AD26+AI25</f>
        <v>18</v>
      </c>
      <c r="AJ26" s="32">
        <f>AJ25/F26</f>
        <v>0.79069767441860461</v>
      </c>
      <c r="AK26" s="3"/>
      <c r="AL26" s="3">
        <f>AG26+AL25</f>
        <v>13</v>
      </c>
      <c r="AM26" s="3">
        <f>AH26+AM25</f>
        <v>59</v>
      </c>
      <c r="AN26" s="3">
        <f>AI26+AN25</f>
        <v>21</v>
      </c>
      <c r="AO26" s="32">
        <f>AO25/F26</f>
        <v>0.85867620751341678</v>
      </c>
      <c r="AP26" s="3"/>
      <c r="AQ26" s="3">
        <f>AL26+AQ25</f>
        <v>16</v>
      </c>
      <c r="AR26" s="3">
        <f>AM26+AR25</f>
        <v>65</v>
      </c>
      <c r="AS26" s="3">
        <f>AN26+AS25</f>
        <v>22</v>
      </c>
      <c r="AT26" s="32">
        <f>AT25/F26</f>
        <v>0.87835420393559926</v>
      </c>
      <c r="AU26" s="3"/>
      <c r="AV26" s="3">
        <f>AQ26+AV25</f>
        <v>16</v>
      </c>
      <c r="AW26" s="3">
        <f>AR26+AW25</f>
        <v>65</v>
      </c>
      <c r="AX26" s="3">
        <f>AS26+AX25</f>
        <v>22</v>
      </c>
      <c r="AY26" s="32">
        <f>AY25/F26</f>
        <v>0.87835420393559926</v>
      </c>
      <c r="AZ26" s="3"/>
      <c r="BA26" s="3">
        <f>AV26+BA25</f>
        <v>19</v>
      </c>
      <c r="BB26" s="3">
        <f>AW26+BB25</f>
        <v>89</v>
      </c>
      <c r="BC26" s="3">
        <f>AX26+BC25</f>
        <v>22</v>
      </c>
      <c r="BD26" s="32">
        <f>BD25/F26</f>
        <v>0.92665474060822894</v>
      </c>
      <c r="BE26" s="3"/>
      <c r="BF26" s="3">
        <f>BA26+BF25</f>
        <v>19</v>
      </c>
      <c r="BG26" s="3">
        <f>BB26+BG25</f>
        <v>89</v>
      </c>
      <c r="BH26" s="3">
        <f>BC26+BH25</f>
        <v>22</v>
      </c>
      <c r="BI26" s="32">
        <f>BI25/F26</f>
        <v>0.92665474060822894</v>
      </c>
      <c r="BJ26" s="3"/>
      <c r="BK26" s="3">
        <f>BF26+BK25</f>
        <v>19</v>
      </c>
      <c r="BL26" s="3">
        <f>BG26+BL25</f>
        <v>89</v>
      </c>
      <c r="BM26" s="3">
        <f>BH26+BM25</f>
        <v>22</v>
      </c>
      <c r="BN26" s="32">
        <f>BN25/F26</f>
        <v>0.92665474060822894</v>
      </c>
      <c r="BO26" s="3"/>
      <c r="BP26" s="3">
        <f>BK26+BP25</f>
        <v>19</v>
      </c>
      <c r="BQ26" s="3">
        <f>BL26+BQ25</f>
        <v>89</v>
      </c>
      <c r="BR26" s="3">
        <f>BM26+BR25</f>
        <v>22</v>
      </c>
      <c r="BS26" s="32">
        <f>BS25/F26</f>
        <v>0.92665474060822894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"/>
  <sheetViews>
    <sheetView zoomScale="150" workbookViewId="0">
      <pane xSplit="12" ySplit="2" topLeftCell="AQ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4" sqref="A4:XFD4"/>
    </sheetView>
  </sheetViews>
  <sheetFormatPr defaultColWidth="8.85546875" defaultRowHeight="15" x14ac:dyDescent="0.25"/>
  <cols>
    <col min="1" max="1" width="9.28515625" bestFit="1" customWidth="1"/>
    <col min="2" max="2" width="19.28515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9.140625" customWidth="1"/>
    <col min="8" max="8" width="5.140625" style="131" customWidth="1"/>
    <col min="9" max="9" width="8" style="131" customWidth="1"/>
    <col min="10" max="10" width="5" style="131" customWidth="1"/>
    <col min="11" max="11" width="5.42578125" style="33" customWidth="1"/>
    <col min="12" max="12" width="8.140625" style="33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48"/>
      <c r="B1" s="48"/>
      <c r="C1" s="48"/>
      <c r="D1" s="48"/>
      <c r="E1" s="48"/>
      <c r="F1" s="48"/>
      <c r="G1" s="48"/>
      <c r="H1" s="126"/>
      <c r="I1" s="126"/>
      <c r="J1" s="126"/>
      <c r="K1" s="63"/>
      <c r="L1" s="63"/>
      <c r="M1" s="389" t="s">
        <v>375</v>
      </c>
      <c r="N1" s="390"/>
      <c r="O1" s="390"/>
      <c r="P1" s="391"/>
      <c r="Q1" s="389" t="s">
        <v>138</v>
      </c>
      <c r="R1" s="390"/>
      <c r="S1" s="390"/>
      <c r="T1" s="390"/>
      <c r="U1" s="391"/>
      <c r="V1" s="389" t="s">
        <v>321</v>
      </c>
      <c r="W1" s="390"/>
      <c r="X1" s="390"/>
      <c r="Y1" s="390"/>
      <c r="Z1" s="391"/>
      <c r="AA1" s="389" t="s">
        <v>155</v>
      </c>
      <c r="AB1" s="390"/>
      <c r="AC1" s="390"/>
      <c r="AD1" s="390"/>
      <c r="AE1" s="391"/>
      <c r="AF1" s="389" t="s">
        <v>156</v>
      </c>
      <c r="AG1" s="390"/>
      <c r="AH1" s="390"/>
      <c r="AI1" s="390"/>
      <c r="AJ1" s="391"/>
      <c r="AK1" s="389" t="s">
        <v>78</v>
      </c>
      <c r="AL1" s="390"/>
      <c r="AM1" s="390"/>
      <c r="AN1" s="390"/>
      <c r="AO1" s="391"/>
      <c r="AP1" s="389" t="s">
        <v>79</v>
      </c>
      <c r="AQ1" s="390"/>
      <c r="AR1" s="390"/>
      <c r="AS1" s="390"/>
      <c r="AT1" s="391"/>
      <c r="AU1" s="389" t="s">
        <v>53</v>
      </c>
      <c r="AV1" s="390"/>
      <c r="AW1" s="390"/>
      <c r="AX1" s="390"/>
      <c r="AY1" s="391"/>
      <c r="AZ1" s="389" t="s">
        <v>54</v>
      </c>
      <c r="BA1" s="390"/>
      <c r="BB1" s="390"/>
      <c r="BC1" s="390"/>
      <c r="BD1" s="391"/>
      <c r="BE1" s="389" t="s">
        <v>48</v>
      </c>
      <c r="BF1" s="390"/>
      <c r="BG1" s="390"/>
      <c r="BH1" s="390"/>
      <c r="BI1" s="391"/>
      <c r="BJ1" s="389" t="s">
        <v>243</v>
      </c>
      <c r="BK1" s="390"/>
      <c r="BL1" s="390"/>
      <c r="BM1" s="390"/>
      <c r="BN1" s="391"/>
      <c r="BO1" s="389" t="s">
        <v>350</v>
      </c>
      <c r="BP1" s="390"/>
      <c r="BQ1" s="390"/>
      <c r="BR1" s="390"/>
      <c r="BS1" s="391"/>
    </row>
    <row r="2" spans="1:71" s="24" customFormat="1" ht="31.5" customHeight="1" thickBot="1" x14ac:dyDescent="0.3">
      <c r="A2" s="8" t="s">
        <v>57</v>
      </c>
      <c r="B2" s="8" t="s">
        <v>10</v>
      </c>
      <c r="C2" s="8" t="s">
        <v>66</v>
      </c>
      <c r="D2" s="8" t="s">
        <v>67</v>
      </c>
      <c r="E2" s="124" t="s">
        <v>402</v>
      </c>
      <c r="F2" s="10" t="s">
        <v>178</v>
      </c>
      <c r="G2" s="10" t="s">
        <v>158</v>
      </c>
      <c r="H2" s="127" t="s">
        <v>401</v>
      </c>
      <c r="I2" s="127" t="s">
        <v>400</v>
      </c>
      <c r="J2" s="127" t="s">
        <v>159</v>
      </c>
      <c r="K2" s="64" t="s">
        <v>294</v>
      </c>
      <c r="L2" s="64" t="s">
        <v>191</v>
      </c>
      <c r="M2" s="9" t="s">
        <v>220</v>
      </c>
      <c r="N2" s="9" t="s">
        <v>221</v>
      </c>
      <c r="O2" s="9" t="s">
        <v>121</v>
      </c>
      <c r="P2" s="9" t="s">
        <v>122</v>
      </c>
      <c r="Q2" s="9" t="s">
        <v>123</v>
      </c>
      <c r="R2" s="9" t="s">
        <v>220</v>
      </c>
      <c r="S2" s="9" t="s">
        <v>221</v>
      </c>
      <c r="T2" s="9" t="s">
        <v>121</v>
      </c>
      <c r="U2" s="9" t="s">
        <v>122</v>
      </c>
      <c r="V2" s="9" t="s">
        <v>123</v>
      </c>
      <c r="W2" s="9" t="s">
        <v>220</v>
      </c>
      <c r="X2" s="9" t="s">
        <v>221</v>
      </c>
      <c r="Y2" s="9" t="s">
        <v>121</v>
      </c>
      <c r="Z2" s="9" t="s">
        <v>122</v>
      </c>
      <c r="AA2" s="9" t="s">
        <v>123</v>
      </c>
      <c r="AB2" s="9" t="s">
        <v>220</v>
      </c>
      <c r="AC2" s="9" t="s">
        <v>221</v>
      </c>
      <c r="AD2" s="9" t="s">
        <v>121</v>
      </c>
      <c r="AE2" s="9" t="s">
        <v>122</v>
      </c>
      <c r="AF2" s="9" t="s">
        <v>123</v>
      </c>
      <c r="AG2" s="9" t="s">
        <v>220</v>
      </c>
      <c r="AH2" s="9" t="s">
        <v>221</v>
      </c>
      <c r="AI2" s="9" t="s">
        <v>121</v>
      </c>
      <c r="AJ2" s="9" t="s">
        <v>122</v>
      </c>
      <c r="AK2" s="9" t="s">
        <v>123</v>
      </c>
      <c r="AL2" s="9" t="s">
        <v>220</v>
      </c>
      <c r="AM2" s="9" t="s">
        <v>221</v>
      </c>
      <c r="AN2" s="9" t="s">
        <v>121</v>
      </c>
      <c r="AO2" s="9" t="s">
        <v>122</v>
      </c>
      <c r="AP2" s="9" t="s">
        <v>123</v>
      </c>
      <c r="AQ2" s="9" t="s">
        <v>220</v>
      </c>
      <c r="AR2" s="9" t="s">
        <v>221</v>
      </c>
      <c r="AS2" s="9" t="s">
        <v>121</v>
      </c>
      <c r="AT2" s="9" t="s">
        <v>122</v>
      </c>
      <c r="AU2" s="9" t="s">
        <v>123</v>
      </c>
      <c r="AV2" s="9" t="s">
        <v>220</v>
      </c>
      <c r="AW2" s="9" t="s">
        <v>221</v>
      </c>
      <c r="AX2" s="9" t="s">
        <v>121</v>
      </c>
      <c r="AY2" s="9" t="s">
        <v>122</v>
      </c>
      <c r="AZ2" s="9" t="s">
        <v>123</v>
      </c>
      <c r="BA2" s="9" t="s">
        <v>220</v>
      </c>
      <c r="BB2" s="9" t="s">
        <v>221</v>
      </c>
      <c r="BC2" s="9" t="s">
        <v>121</v>
      </c>
      <c r="BD2" s="9" t="s">
        <v>122</v>
      </c>
      <c r="BE2" s="9" t="s">
        <v>123</v>
      </c>
      <c r="BF2" s="9" t="s">
        <v>220</v>
      </c>
      <c r="BG2" s="9" t="s">
        <v>221</v>
      </c>
      <c r="BH2" s="9" t="s">
        <v>121</v>
      </c>
      <c r="BI2" s="9" t="s">
        <v>122</v>
      </c>
      <c r="BJ2" s="9" t="s">
        <v>123</v>
      </c>
      <c r="BK2" s="9" t="s">
        <v>220</v>
      </c>
      <c r="BL2" s="9" t="s">
        <v>221</v>
      </c>
      <c r="BM2" s="9" t="s">
        <v>121</v>
      </c>
      <c r="BN2" s="9" t="s">
        <v>122</v>
      </c>
      <c r="BO2" s="9" t="s">
        <v>123</v>
      </c>
      <c r="BP2" s="9" t="s">
        <v>220</v>
      </c>
      <c r="BQ2" s="9" t="s">
        <v>221</v>
      </c>
      <c r="BR2" s="9" t="s">
        <v>121</v>
      </c>
      <c r="BS2" s="9" t="s">
        <v>122</v>
      </c>
    </row>
    <row r="3" spans="1:71" x14ac:dyDescent="0.25">
      <c r="A3" s="5" t="s">
        <v>43</v>
      </c>
      <c r="B3" s="6" t="s">
        <v>124</v>
      </c>
      <c r="C3" s="6"/>
      <c r="D3" s="6"/>
      <c r="E3" s="49">
        <v>38</v>
      </c>
      <c r="F3" s="6">
        <f>IF(B3="MAL",E3,IF(E3&gt;=11,E3+variables!$B$1,11))</f>
        <v>38</v>
      </c>
      <c r="G3" s="7">
        <f>BS3/F3</f>
        <v>1</v>
      </c>
      <c r="H3" s="128">
        <v>38</v>
      </c>
      <c r="I3" s="128">
        <f>+H3+J3</f>
        <v>38</v>
      </c>
      <c r="J3" s="132"/>
      <c r="K3" s="18">
        <v>2021</v>
      </c>
      <c r="L3" s="18">
        <v>2019</v>
      </c>
      <c r="M3" s="11"/>
      <c r="N3" s="11"/>
      <c r="O3" s="11"/>
      <c r="P3" s="128">
        <f>+H3</f>
        <v>38</v>
      </c>
      <c r="Q3" s="11"/>
      <c r="R3" s="11"/>
      <c r="S3" s="11"/>
      <c r="T3" s="11"/>
      <c r="U3" s="3">
        <f t="shared" ref="U3:U11" si="0">SUM(P3:T3)</f>
        <v>38</v>
      </c>
      <c r="V3" s="11"/>
      <c r="W3" s="11"/>
      <c r="X3" s="11"/>
      <c r="Y3" s="11"/>
      <c r="Z3" s="3">
        <f t="shared" ref="Z3:Z11" si="1">SUM(U3:Y3)</f>
        <v>38</v>
      </c>
      <c r="AA3" s="11"/>
      <c r="AB3" s="11"/>
      <c r="AC3" s="11"/>
      <c r="AD3" s="11"/>
      <c r="AE3" s="3">
        <f t="shared" ref="AE3:AE11" si="2">SUM(Z3:AD3)</f>
        <v>38</v>
      </c>
      <c r="AF3" s="11"/>
      <c r="AG3" s="11"/>
      <c r="AH3" s="11"/>
      <c r="AI3" s="11"/>
      <c r="AJ3" s="3">
        <f t="shared" ref="AJ3:AJ11" si="3">SUM(AE3:AI3)</f>
        <v>38</v>
      </c>
      <c r="AK3" s="11"/>
      <c r="AL3" s="11"/>
      <c r="AM3" s="11"/>
      <c r="AN3" s="11"/>
      <c r="AO3" s="3">
        <f t="shared" ref="AO3:AO11" si="4">SUM(AJ3:AN3)</f>
        <v>38</v>
      </c>
      <c r="AP3" s="11"/>
      <c r="AQ3" s="11"/>
      <c r="AR3" s="11"/>
      <c r="AS3" s="11"/>
      <c r="AT3" s="3">
        <f t="shared" ref="AT3:AT11" si="5">SUM(AO3:AS3)</f>
        <v>38</v>
      </c>
      <c r="AU3" s="11"/>
      <c r="AV3" s="11"/>
      <c r="AW3" s="11"/>
      <c r="AX3" s="11"/>
      <c r="AY3" s="3">
        <f t="shared" ref="AY3:AY10" si="6">SUM(AT3:AX3)</f>
        <v>38</v>
      </c>
      <c r="AZ3" s="11"/>
      <c r="BA3" s="11"/>
      <c r="BB3" s="11"/>
      <c r="BC3" s="11"/>
      <c r="BD3" s="3">
        <f t="shared" ref="BD3:BD11" si="7">SUM(AY3:BC3)</f>
        <v>38</v>
      </c>
      <c r="BE3" s="11"/>
      <c r="BF3" s="11"/>
      <c r="BG3" s="11"/>
      <c r="BH3" s="11"/>
      <c r="BI3" s="3">
        <f t="shared" ref="BI3:BI11" si="8">SUM(BD3:BH3)</f>
        <v>38</v>
      </c>
      <c r="BJ3" s="11"/>
      <c r="BK3" s="11"/>
      <c r="BL3" s="11"/>
      <c r="BM3" s="11"/>
      <c r="BN3" s="3">
        <f t="shared" ref="BN3:BN11" si="9">SUM(BI3:BM3)</f>
        <v>38</v>
      </c>
      <c r="BO3" s="11"/>
      <c r="BP3" s="11"/>
      <c r="BQ3" s="11"/>
      <c r="BR3" s="11"/>
      <c r="BS3" s="3">
        <f t="shared" ref="BS3:BS11" si="10">SUM(BN3:BR3)</f>
        <v>38</v>
      </c>
    </row>
    <row r="4" spans="1:71" s="322" customFormat="1" x14ac:dyDescent="0.25">
      <c r="A4" s="315"/>
      <c r="B4" s="332" t="s">
        <v>202</v>
      </c>
      <c r="C4" s="333">
        <v>1</v>
      </c>
      <c r="D4" s="333">
        <v>3160</v>
      </c>
      <c r="E4" s="388">
        <v>37</v>
      </c>
      <c r="F4" s="315">
        <f>IF(B4="MAL",E4,IF(E4&gt;=11,E4+variables!$B$1,11))</f>
        <v>38</v>
      </c>
      <c r="G4" s="323">
        <f t="shared" ref="G4:G11" si="11">$BS4/F4</f>
        <v>1.0263157894736843</v>
      </c>
      <c r="H4" s="324">
        <v>32</v>
      </c>
      <c r="I4" s="324">
        <f t="shared" ref="I4:I11" si="12">+H4+J4</f>
        <v>33</v>
      </c>
      <c r="J4" s="320">
        <v>1</v>
      </c>
      <c r="K4" s="326">
        <v>2019</v>
      </c>
      <c r="L4" s="326">
        <v>2019</v>
      </c>
      <c r="M4" s="321"/>
      <c r="N4" s="321"/>
      <c r="O4" s="321"/>
      <c r="P4" s="319">
        <f>SUM(M4:O4)+H4</f>
        <v>32</v>
      </c>
      <c r="Q4" s="321"/>
      <c r="R4" s="321"/>
      <c r="S4" s="321"/>
      <c r="T4" s="321"/>
      <c r="U4" s="315">
        <f t="shared" si="0"/>
        <v>32</v>
      </c>
      <c r="V4" s="321"/>
      <c r="W4" s="321"/>
      <c r="X4" s="321"/>
      <c r="Y4" s="321"/>
      <c r="Z4" s="315">
        <f t="shared" si="1"/>
        <v>32</v>
      </c>
      <c r="AA4" s="321"/>
      <c r="AB4" s="321"/>
      <c r="AC4" s="321"/>
      <c r="AD4" s="321"/>
      <c r="AE4" s="315">
        <f t="shared" si="2"/>
        <v>32</v>
      </c>
      <c r="AF4" s="321"/>
      <c r="AG4" s="321"/>
      <c r="AH4" s="321"/>
      <c r="AI4" s="321"/>
      <c r="AJ4" s="315">
        <f t="shared" si="3"/>
        <v>32</v>
      </c>
      <c r="AK4" s="321"/>
      <c r="AL4" s="321"/>
      <c r="AM4" s="321"/>
      <c r="AN4" s="321"/>
      <c r="AO4" s="315">
        <f t="shared" si="4"/>
        <v>32</v>
      </c>
      <c r="AP4" s="321"/>
      <c r="AQ4" s="321">
        <v>2</v>
      </c>
      <c r="AR4" s="321">
        <v>5</v>
      </c>
      <c r="AS4" s="321"/>
      <c r="AT4" s="315">
        <f t="shared" si="5"/>
        <v>39</v>
      </c>
      <c r="AU4" s="321"/>
      <c r="AV4" s="321"/>
      <c r="AW4" s="321"/>
      <c r="AX4" s="321"/>
      <c r="AY4" s="315">
        <f t="shared" si="6"/>
        <v>39</v>
      </c>
      <c r="AZ4" s="321"/>
      <c r="BA4" s="321"/>
      <c r="BB4" s="321"/>
      <c r="BC4" s="321"/>
      <c r="BD4" s="315">
        <f t="shared" si="7"/>
        <v>39</v>
      </c>
      <c r="BE4" s="321"/>
      <c r="BF4" s="321"/>
      <c r="BG4" s="321"/>
      <c r="BH4" s="321"/>
      <c r="BI4" s="315">
        <f t="shared" si="8"/>
        <v>39</v>
      </c>
      <c r="BJ4" s="321"/>
      <c r="BK4" s="321"/>
      <c r="BL4" s="321"/>
      <c r="BM4" s="321"/>
      <c r="BN4" s="315">
        <f t="shared" si="9"/>
        <v>39</v>
      </c>
      <c r="BO4" s="321"/>
      <c r="BP4" s="321"/>
      <c r="BQ4" s="321"/>
      <c r="BR4" s="321"/>
      <c r="BS4" s="315">
        <f t="shared" si="10"/>
        <v>39</v>
      </c>
    </row>
    <row r="5" spans="1:71" s="33" customFormat="1" x14ac:dyDescent="0.25">
      <c r="A5" s="3"/>
      <c r="B5" s="42" t="s">
        <v>185</v>
      </c>
      <c r="C5" s="43">
        <v>2</v>
      </c>
      <c r="D5" s="43">
        <v>4809</v>
      </c>
      <c r="E5" s="44">
        <v>58</v>
      </c>
      <c r="F5" s="3">
        <f>IF(B5="MAL",E5,IF(E5&gt;=11,E5+variables!$B$1,11))</f>
        <v>59</v>
      </c>
      <c r="G5" s="68">
        <f t="shared" si="11"/>
        <v>0.96610169491525422</v>
      </c>
      <c r="H5" s="125">
        <v>42</v>
      </c>
      <c r="I5" s="128">
        <f t="shared" si="12"/>
        <v>44</v>
      </c>
      <c r="J5" s="133">
        <v>2</v>
      </c>
      <c r="K5" s="18">
        <v>2019</v>
      </c>
      <c r="L5" s="18">
        <v>2019</v>
      </c>
      <c r="M5" s="13"/>
      <c r="N5" s="13"/>
      <c r="O5" s="13"/>
      <c r="P5" s="119">
        <f t="shared" ref="P5:P11" si="13">SUM(M5:O5)+H5</f>
        <v>42</v>
      </c>
      <c r="Q5" s="13"/>
      <c r="R5" s="13"/>
      <c r="S5" s="13"/>
      <c r="T5" s="13"/>
      <c r="U5" s="3">
        <f t="shared" si="0"/>
        <v>42</v>
      </c>
      <c r="V5" s="13"/>
      <c r="W5" s="13"/>
      <c r="X5" s="13"/>
      <c r="Y5" s="13"/>
      <c r="Z5" s="3">
        <f t="shared" si="1"/>
        <v>42</v>
      </c>
      <c r="AA5" s="13"/>
      <c r="AB5" s="13"/>
      <c r="AC5" s="13"/>
      <c r="AD5" s="13"/>
      <c r="AE5" s="3">
        <f t="shared" si="2"/>
        <v>42</v>
      </c>
      <c r="AF5" s="13"/>
      <c r="AG5" s="13"/>
      <c r="AH5" s="13"/>
      <c r="AI5" s="13"/>
      <c r="AJ5" s="3">
        <f t="shared" si="3"/>
        <v>42</v>
      </c>
      <c r="AK5" s="13"/>
      <c r="AL5" s="13"/>
      <c r="AM5" s="13"/>
      <c r="AN5" s="13"/>
      <c r="AO5" s="3">
        <f t="shared" si="4"/>
        <v>42</v>
      </c>
      <c r="AP5" s="13"/>
      <c r="AQ5" s="13"/>
      <c r="AR5" s="13"/>
      <c r="AS5" s="13"/>
      <c r="AT5" s="3">
        <f t="shared" si="5"/>
        <v>42</v>
      </c>
      <c r="AU5" s="13"/>
      <c r="AV5" s="13">
        <v>2</v>
      </c>
      <c r="AW5" s="13">
        <v>13</v>
      </c>
      <c r="AX5" s="13"/>
      <c r="AY5" s="3">
        <f t="shared" si="6"/>
        <v>57</v>
      </c>
      <c r="AZ5" s="13"/>
      <c r="BA5" s="13"/>
      <c r="BB5" s="13"/>
      <c r="BC5" s="13"/>
      <c r="BD5" s="3">
        <f t="shared" si="7"/>
        <v>57</v>
      </c>
      <c r="BE5" s="13"/>
      <c r="BF5" s="13"/>
      <c r="BG5" s="13"/>
      <c r="BH5" s="13"/>
      <c r="BI5" s="3">
        <f t="shared" si="8"/>
        <v>57</v>
      </c>
      <c r="BJ5" s="13"/>
      <c r="BK5" s="13"/>
      <c r="BL5" s="13"/>
      <c r="BM5" s="13"/>
      <c r="BN5" s="3">
        <f t="shared" si="9"/>
        <v>57</v>
      </c>
      <c r="BO5" s="13"/>
      <c r="BP5" s="13"/>
      <c r="BQ5" s="13"/>
      <c r="BR5" s="13"/>
      <c r="BS5" s="3">
        <f t="shared" si="10"/>
        <v>57</v>
      </c>
    </row>
    <row r="6" spans="1:71" s="33" customFormat="1" x14ac:dyDescent="0.25">
      <c r="A6" s="3"/>
      <c r="B6" s="42" t="s">
        <v>8</v>
      </c>
      <c r="C6" s="43">
        <v>5</v>
      </c>
      <c r="D6" s="43">
        <v>3219</v>
      </c>
      <c r="E6" s="44">
        <v>22</v>
      </c>
      <c r="F6" s="3">
        <f>IF(B6="MAL",E6,IF(E6&gt;=11,E6+variables!$B$1,11))</f>
        <v>23</v>
      </c>
      <c r="G6" s="68">
        <f t="shared" si="11"/>
        <v>0.73913043478260865</v>
      </c>
      <c r="H6" s="125">
        <v>17</v>
      </c>
      <c r="I6" s="128">
        <f t="shared" si="12"/>
        <v>17</v>
      </c>
      <c r="J6" s="133"/>
      <c r="K6" s="18">
        <v>2019</v>
      </c>
      <c r="L6" s="18">
        <v>2019</v>
      </c>
      <c r="M6" s="13"/>
      <c r="N6" s="13"/>
      <c r="O6" s="13"/>
      <c r="P6" s="119">
        <f t="shared" si="13"/>
        <v>17</v>
      </c>
      <c r="Q6" s="13"/>
      <c r="R6" s="13"/>
      <c r="S6" s="13"/>
      <c r="T6" s="13"/>
      <c r="U6" s="3">
        <f t="shared" si="0"/>
        <v>17</v>
      </c>
      <c r="V6" s="13"/>
      <c r="W6" s="13"/>
      <c r="X6" s="13"/>
      <c r="Y6" s="13"/>
      <c r="Z6" s="3">
        <f t="shared" si="1"/>
        <v>17</v>
      </c>
      <c r="AA6" s="13"/>
      <c r="AB6" s="13"/>
      <c r="AC6" s="13"/>
      <c r="AD6" s="13"/>
      <c r="AE6" s="3">
        <f t="shared" si="2"/>
        <v>17</v>
      </c>
      <c r="AF6" s="13"/>
      <c r="AG6" s="13"/>
      <c r="AH6" s="13"/>
      <c r="AI6" s="13"/>
      <c r="AJ6" s="3">
        <f t="shared" si="3"/>
        <v>17</v>
      </c>
      <c r="AK6" s="13"/>
      <c r="AL6" s="13"/>
      <c r="AM6" s="13"/>
      <c r="AN6" s="13"/>
      <c r="AO6" s="3">
        <f t="shared" si="4"/>
        <v>17</v>
      </c>
      <c r="AP6" s="13"/>
      <c r="AQ6" s="13"/>
      <c r="AR6" s="13"/>
      <c r="AS6" s="13"/>
      <c r="AT6" s="3">
        <f t="shared" si="5"/>
        <v>17</v>
      </c>
      <c r="AU6" s="13"/>
      <c r="AV6" s="13"/>
      <c r="AW6" s="13"/>
      <c r="AX6" s="13"/>
      <c r="AY6" s="3">
        <f t="shared" si="6"/>
        <v>17</v>
      </c>
      <c r="AZ6" s="13"/>
      <c r="BA6" s="13"/>
      <c r="BB6" s="13"/>
      <c r="BC6" s="13"/>
      <c r="BD6" s="3">
        <f t="shared" si="7"/>
        <v>17</v>
      </c>
      <c r="BE6" s="13"/>
      <c r="BF6" s="13"/>
      <c r="BG6" s="13"/>
      <c r="BH6" s="13"/>
      <c r="BI6" s="3">
        <f t="shared" si="8"/>
        <v>17</v>
      </c>
      <c r="BJ6" s="13"/>
      <c r="BK6" s="13"/>
      <c r="BL6" s="13"/>
      <c r="BM6" s="13"/>
      <c r="BN6" s="3">
        <f t="shared" si="9"/>
        <v>17</v>
      </c>
      <c r="BO6" s="13"/>
      <c r="BP6" s="13"/>
      <c r="BQ6" s="13"/>
      <c r="BR6" s="13"/>
      <c r="BS6" s="3">
        <f t="shared" si="10"/>
        <v>17</v>
      </c>
    </row>
    <row r="7" spans="1:71" s="33" customFormat="1" x14ac:dyDescent="0.25">
      <c r="A7" s="3"/>
      <c r="B7" s="42" t="s">
        <v>239</v>
      </c>
      <c r="C7" s="43">
        <v>9</v>
      </c>
      <c r="D7" s="43">
        <v>392</v>
      </c>
      <c r="E7" s="44">
        <v>46</v>
      </c>
      <c r="F7" s="3">
        <f>IF(B7="MAL",E7,IF(E7&gt;=11,E7+variables!$B$1,11))</f>
        <v>47</v>
      </c>
      <c r="G7" s="68">
        <f t="shared" si="11"/>
        <v>0.74468085106382975</v>
      </c>
      <c r="H7" s="125">
        <v>24</v>
      </c>
      <c r="I7" s="128">
        <f t="shared" si="12"/>
        <v>24</v>
      </c>
      <c r="J7" s="133"/>
      <c r="K7" s="18">
        <v>2019</v>
      </c>
      <c r="L7" s="18">
        <v>2019</v>
      </c>
      <c r="M7" s="13"/>
      <c r="N7" s="13"/>
      <c r="O7" s="13"/>
      <c r="P7" s="119">
        <f t="shared" si="13"/>
        <v>24</v>
      </c>
      <c r="Q7" s="13"/>
      <c r="R7" s="13"/>
      <c r="S7" s="13"/>
      <c r="T7" s="13"/>
      <c r="U7" s="3">
        <f>SUM(P7:T7)</f>
        <v>24</v>
      </c>
      <c r="V7" s="13"/>
      <c r="W7" s="13"/>
      <c r="X7" s="13"/>
      <c r="Y7" s="13"/>
      <c r="Z7" s="3">
        <f>SUM(U7:Y7)</f>
        <v>24</v>
      </c>
      <c r="AA7" s="13"/>
      <c r="AB7" s="13"/>
      <c r="AC7" s="13"/>
      <c r="AD7" s="13"/>
      <c r="AE7" s="3">
        <f>SUM(Z7:AD7)</f>
        <v>24</v>
      </c>
      <c r="AF7" s="13"/>
      <c r="AG7" s="13"/>
      <c r="AH7" s="13"/>
      <c r="AI7" s="13"/>
      <c r="AJ7" s="3">
        <f>SUM(AE7:AI7)</f>
        <v>24</v>
      </c>
      <c r="AK7" s="13"/>
      <c r="AL7" s="13"/>
      <c r="AM7" s="13"/>
      <c r="AN7" s="13"/>
      <c r="AO7" s="3">
        <f>SUM(AJ7:AN7)</f>
        <v>24</v>
      </c>
      <c r="AP7" s="13"/>
      <c r="AQ7" s="13"/>
      <c r="AR7" s="13">
        <v>1</v>
      </c>
      <c r="AS7" s="13"/>
      <c r="AT7" s="3">
        <f>SUM(AO7:AS7)</f>
        <v>25</v>
      </c>
      <c r="AU7" s="13"/>
      <c r="AV7" s="13">
        <v>1</v>
      </c>
      <c r="AW7" s="13">
        <v>9</v>
      </c>
      <c r="AX7" s="13"/>
      <c r="AY7" s="3">
        <f>SUM(AT7:AX7)</f>
        <v>35</v>
      </c>
      <c r="AZ7" s="13"/>
      <c r="BA7" s="13"/>
      <c r="BB7" s="13"/>
      <c r="BC7" s="13"/>
      <c r="BD7" s="3">
        <f>SUM(AY7:BC7)</f>
        <v>35</v>
      </c>
      <c r="BE7" s="13"/>
      <c r="BF7" s="13"/>
      <c r="BG7" s="13"/>
      <c r="BH7" s="13"/>
      <c r="BI7" s="3">
        <f>SUM(BD7:BH7)</f>
        <v>35</v>
      </c>
      <c r="BJ7" s="13"/>
      <c r="BK7" s="13"/>
      <c r="BL7" s="13"/>
      <c r="BM7" s="13"/>
      <c r="BN7" s="3">
        <f>SUM(BI7:BM7)</f>
        <v>35</v>
      </c>
      <c r="BO7" s="13"/>
      <c r="BP7" s="13"/>
      <c r="BQ7" s="13"/>
      <c r="BR7" s="13"/>
      <c r="BS7" s="3">
        <f t="shared" si="10"/>
        <v>35</v>
      </c>
    </row>
    <row r="8" spans="1:71" s="33" customFormat="1" x14ac:dyDescent="0.25">
      <c r="A8" s="3"/>
      <c r="B8" s="42" t="s">
        <v>419</v>
      </c>
      <c r="C8" s="43">
        <v>11</v>
      </c>
      <c r="D8" s="43"/>
      <c r="E8" s="44">
        <v>17</v>
      </c>
      <c r="F8" s="3">
        <f>IF(B8="MAL",E8,IF(E8&gt;=11,E8+variables!$B$1,11))</f>
        <v>18</v>
      </c>
      <c r="G8" s="68">
        <f t="shared" si="11"/>
        <v>0.94444444444444442</v>
      </c>
      <c r="H8" s="125">
        <v>2</v>
      </c>
      <c r="I8" s="128">
        <f t="shared" si="12"/>
        <v>2</v>
      </c>
      <c r="J8" s="133"/>
      <c r="K8" s="18">
        <v>2019</v>
      </c>
      <c r="L8" s="18">
        <v>2019</v>
      </c>
      <c r="M8" s="13"/>
      <c r="N8" s="13"/>
      <c r="O8" s="13"/>
      <c r="P8" s="119">
        <f t="shared" si="13"/>
        <v>2</v>
      </c>
      <c r="Q8" s="13"/>
      <c r="R8" s="13"/>
      <c r="S8" s="13"/>
      <c r="T8" s="13"/>
      <c r="U8" s="3">
        <f>SUM(P8:T8)</f>
        <v>2</v>
      </c>
      <c r="V8" s="13"/>
      <c r="W8" s="13"/>
      <c r="X8" s="13"/>
      <c r="Y8" s="13"/>
      <c r="Z8" s="3">
        <f>SUM(U8:Y8)</f>
        <v>2</v>
      </c>
      <c r="AA8" s="13"/>
      <c r="AB8" s="13"/>
      <c r="AC8" s="13"/>
      <c r="AD8" s="13"/>
      <c r="AE8" s="3">
        <f>SUM(Z8:AD8)</f>
        <v>2</v>
      </c>
      <c r="AF8" s="13"/>
      <c r="AG8" s="13"/>
      <c r="AH8" s="13"/>
      <c r="AI8" s="13"/>
      <c r="AJ8" s="3">
        <f>SUM(AE8:AI8)</f>
        <v>2</v>
      </c>
      <c r="AK8" s="13"/>
      <c r="AL8" s="13"/>
      <c r="AM8" s="13"/>
      <c r="AN8" s="13"/>
      <c r="AO8" s="3">
        <f>SUM(AJ8:AN8)</f>
        <v>2</v>
      </c>
      <c r="AP8" s="13"/>
      <c r="AQ8" s="13"/>
      <c r="AR8" s="13"/>
      <c r="AS8" s="13"/>
      <c r="AT8" s="3">
        <f>SUM(AO8:AS8)</f>
        <v>2</v>
      </c>
      <c r="AU8" s="13"/>
      <c r="AV8" s="13"/>
      <c r="AW8" s="13">
        <v>15</v>
      </c>
      <c r="AX8" s="13"/>
      <c r="AY8" s="3">
        <f>SUM(AT8:AX8)</f>
        <v>17</v>
      </c>
      <c r="AZ8" s="13"/>
      <c r="BA8" s="13"/>
      <c r="BB8" s="13"/>
      <c r="BC8" s="13"/>
      <c r="BD8" s="3">
        <f>SUM(AY8:BC8)</f>
        <v>17</v>
      </c>
      <c r="BE8" s="13"/>
      <c r="BF8" s="13"/>
      <c r="BG8" s="13"/>
      <c r="BH8" s="13"/>
      <c r="BI8" s="3">
        <f>SUM(BD8:BH8)</f>
        <v>17</v>
      </c>
      <c r="BJ8" s="13"/>
      <c r="BK8" s="13"/>
      <c r="BL8" s="13"/>
      <c r="BM8" s="13"/>
      <c r="BN8" s="3">
        <f>SUM(BI8:BM8)</f>
        <v>17</v>
      </c>
      <c r="BO8" s="13"/>
      <c r="BP8" s="13"/>
      <c r="BQ8" s="13"/>
      <c r="BR8" s="13"/>
      <c r="BS8" s="3">
        <f t="shared" si="10"/>
        <v>17</v>
      </c>
    </row>
    <row r="9" spans="1:71" s="33" customFormat="1" x14ac:dyDescent="0.25">
      <c r="A9" s="3"/>
      <c r="B9" s="42" t="s">
        <v>339</v>
      </c>
      <c r="C9" s="43">
        <v>13</v>
      </c>
      <c r="D9" s="43">
        <v>9808</v>
      </c>
      <c r="E9" s="44">
        <v>14</v>
      </c>
      <c r="F9" s="3">
        <f>IF(B9="MAL",E9,IF(E9&gt;=11,E9+variables!$B$1,11))</f>
        <v>15</v>
      </c>
      <c r="G9" s="68">
        <f t="shared" si="11"/>
        <v>0.46666666666666667</v>
      </c>
      <c r="H9" s="125">
        <v>7</v>
      </c>
      <c r="I9" s="128">
        <f t="shared" si="12"/>
        <v>8</v>
      </c>
      <c r="J9" s="133">
        <v>1</v>
      </c>
      <c r="K9" s="18">
        <v>2019</v>
      </c>
      <c r="L9" s="18">
        <v>2019</v>
      </c>
      <c r="M9" s="13"/>
      <c r="N9" s="13"/>
      <c r="O9" s="13"/>
      <c r="P9" s="119">
        <f t="shared" si="13"/>
        <v>7</v>
      </c>
      <c r="Q9" s="13"/>
      <c r="R9" s="13"/>
      <c r="S9" s="13"/>
      <c r="T9" s="13"/>
      <c r="U9" s="3">
        <f>SUM(P9:T9)</f>
        <v>7</v>
      </c>
      <c r="V9" s="13"/>
      <c r="W9" s="13"/>
      <c r="X9" s="13"/>
      <c r="Y9" s="13"/>
      <c r="Z9" s="3">
        <f>SUM(U9:Y9)</f>
        <v>7</v>
      </c>
      <c r="AA9" s="13"/>
      <c r="AB9" s="13"/>
      <c r="AC9" s="13"/>
      <c r="AD9" s="13"/>
      <c r="AE9" s="3">
        <f>SUM(Z9:AD9)</f>
        <v>7</v>
      </c>
      <c r="AF9" s="13"/>
      <c r="AG9" s="13"/>
      <c r="AH9" s="13"/>
      <c r="AI9" s="13"/>
      <c r="AJ9" s="3">
        <f>SUM(AE9:AI9)</f>
        <v>7</v>
      </c>
      <c r="AK9" s="13"/>
      <c r="AL9" s="13"/>
      <c r="AM9" s="13"/>
      <c r="AN9" s="13"/>
      <c r="AO9" s="3">
        <f>SUM(AJ9:AN9)</f>
        <v>7</v>
      </c>
      <c r="AP9" s="13"/>
      <c r="AQ9" s="13"/>
      <c r="AR9" s="13"/>
      <c r="AS9" s="13"/>
      <c r="AT9" s="3">
        <f>SUM(AO9:AS9)</f>
        <v>7</v>
      </c>
      <c r="AU9" s="13"/>
      <c r="AV9" s="13"/>
      <c r="AW9" s="13"/>
      <c r="AX9" s="13"/>
      <c r="AY9" s="3">
        <f>SUM(AT9:AX9)</f>
        <v>7</v>
      </c>
      <c r="AZ9" s="13"/>
      <c r="BA9" s="13"/>
      <c r="BB9" s="13"/>
      <c r="BC9" s="13"/>
      <c r="BD9" s="3">
        <f>SUM(AY9:BC9)</f>
        <v>7</v>
      </c>
      <c r="BE9" s="13"/>
      <c r="BF9" s="13"/>
      <c r="BG9" s="13"/>
      <c r="BH9" s="13"/>
      <c r="BI9" s="3">
        <f>SUM(BD9:BH9)</f>
        <v>7</v>
      </c>
      <c r="BJ9" s="13"/>
      <c r="BK9" s="13"/>
      <c r="BL9" s="13"/>
      <c r="BM9" s="13"/>
      <c r="BN9" s="3">
        <f>SUM(BI9:BM9)</f>
        <v>7</v>
      </c>
      <c r="BO9" s="13"/>
      <c r="BP9" s="13"/>
      <c r="BQ9" s="13"/>
      <c r="BR9" s="13"/>
      <c r="BS9" s="3">
        <f t="shared" si="10"/>
        <v>7</v>
      </c>
    </row>
    <row r="10" spans="1:71" s="33" customFormat="1" x14ac:dyDescent="0.25">
      <c r="A10" s="3"/>
      <c r="B10" s="42" t="s">
        <v>127</v>
      </c>
      <c r="C10" s="43">
        <v>14</v>
      </c>
      <c r="D10" s="43">
        <v>1503</v>
      </c>
      <c r="E10" s="44">
        <v>100</v>
      </c>
      <c r="F10" s="3">
        <f>IF(B10="MAL",E10,IF(E10&gt;=11,E10+variables!$B$1,11))</f>
        <v>101</v>
      </c>
      <c r="G10" s="68">
        <f t="shared" si="11"/>
        <v>0.88118811881188119</v>
      </c>
      <c r="H10" s="125">
        <v>74</v>
      </c>
      <c r="I10" s="128">
        <f t="shared" si="12"/>
        <v>74</v>
      </c>
      <c r="J10" s="133"/>
      <c r="K10" s="18">
        <v>2019</v>
      </c>
      <c r="L10" s="18">
        <v>2019</v>
      </c>
      <c r="M10" s="13"/>
      <c r="N10" s="13"/>
      <c r="O10" s="13"/>
      <c r="P10" s="119">
        <f t="shared" si="13"/>
        <v>74</v>
      </c>
      <c r="Q10" s="13"/>
      <c r="R10" s="13"/>
      <c r="S10" s="13"/>
      <c r="T10" s="13"/>
      <c r="U10" s="3">
        <f t="shared" si="0"/>
        <v>74</v>
      </c>
      <c r="V10" s="13"/>
      <c r="W10" s="13"/>
      <c r="X10" s="13"/>
      <c r="Y10" s="13"/>
      <c r="Z10" s="3">
        <f t="shared" si="1"/>
        <v>74</v>
      </c>
      <c r="AA10" s="13"/>
      <c r="AB10" s="13"/>
      <c r="AC10" s="13"/>
      <c r="AD10" s="13"/>
      <c r="AE10" s="3">
        <f t="shared" si="2"/>
        <v>74</v>
      </c>
      <c r="AF10" s="13"/>
      <c r="AG10" s="13"/>
      <c r="AH10" s="13"/>
      <c r="AI10" s="13"/>
      <c r="AJ10" s="3">
        <f t="shared" si="3"/>
        <v>74</v>
      </c>
      <c r="AK10" s="13"/>
      <c r="AL10" s="13"/>
      <c r="AM10" s="13"/>
      <c r="AN10" s="13"/>
      <c r="AO10" s="3">
        <f t="shared" si="4"/>
        <v>74</v>
      </c>
      <c r="AP10" s="13"/>
      <c r="AQ10" s="13"/>
      <c r="AR10" s="13"/>
      <c r="AS10" s="13"/>
      <c r="AT10" s="3">
        <f t="shared" si="5"/>
        <v>74</v>
      </c>
      <c r="AU10" s="13"/>
      <c r="AV10" s="13">
        <v>1</v>
      </c>
      <c r="AW10" s="13">
        <v>14</v>
      </c>
      <c r="AX10" s="13"/>
      <c r="AY10" s="3">
        <f t="shared" si="6"/>
        <v>89</v>
      </c>
      <c r="AZ10" s="13"/>
      <c r="BA10" s="13"/>
      <c r="BB10" s="13"/>
      <c r="BC10" s="13"/>
      <c r="BD10" s="3">
        <f t="shared" si="7"/>
        <v>89</v>
      </c>
      <c r="BE10" s="13"/>
      <c r="BF10" s="13"/>
      <c r="BG10" s="13"/>
      <c r="BH10" s="13"/>
      <c r="BI10" s="3">
        <f t="shared" si="8"/>
        <v>89</v>
      </c>
      <c r="BJ10" s="13"/>
      <c r="BK10" s="13"/>
      <c r="BL10" s="13"/>
      <c r="BM10" s="13"/>
      <c r="BN10" s="3">
        <f t="shared" si="9"/>
        <v>89</v>
      </c>
      <c r="BO10" s="13"/>
      <c r="BP10" s="13"/>
      <c r="BQ10" s="13"/>
      <c r="BR10" s="13"/>
      <c r="BS10" s="3">
        <f t="shared" si="10"/>
        <v>89</v>
      </c>
    </row>
    <row r="11" spans="1:71" s="33" customFormat="1" x14ac:dyDescent="0.25">
      <c r="A11" s="3"/>
      <c r="B11" s="42" t="s">
        <v>383</v>
      </c>
      <c r="C11" s="43">
        <v>17</v>
      </c>
      <c r="D11" s="43"/>
      <c r="E11" s="44">
        <v>22</v>
      </c>
      <c r="F11" s="3">
        <f>IF(B11="MAL",E11,IF(E11&gt;=11,E11+variables!$B$1,11))</f>
        <v>23</v>
      </c>
      <c r="G11" s="68">
        <f t="shared" si="11"/>
        <v>0.91304347826086951</v>
      </c>
      <c r="H11" s="125">
        <v>5</v>
      </c>
      <c r="I11" s="125">
        <f t="shared" si="12"/>
        <v>5</v>
      </c>
      <c r="J11" s="133"/>
      <c r="K11" s="18">
        <v>2019</v>
      </c>
      <c r="L11" s="18">
        <v>2019</v>
      </c>
      <c r="M11" s="13"/>
      <c r="N11" s="13"/>
      <c r="O11" s="13"/>
      <c r="P11" s="119">
        <f t="shared" si="13"/>
        <v>5</v>
      </c>
      <c r="Q11" s="13"/>
      <c r="R11" s="13"/>
      <c r="S11" s="13"/>
      <c r="T11" s="13"/>
      <c r="U11" s="3">
        <f t="shared" si="0"/>
        <v>5</v>
      </c>
      <c r="V11" s="13"/>
      <c r="W11" s="13">
        <v>2</v>
      </c>
      <c r="X11" s="13"/>
      <c r="Y11" s="13"/>
      <c r="Z11" s="3">
        <f t="shared" si="1"/>
        <v>7</v>
      </c>
      <c r="AA11" s="13"/>
      <c r="AB11" s="13"/>
      <c r="AC11" s="13"/>
      <c r="AD11" s="13"/>
      <c r="AE11" s="3">
        <f t="shared" si="2"/>
        <v>7</v>
      </c>
      <c r="AF11" s="13"/>
      <c r="AG11" s="13"/>
      <c r="AH11" s="13"/>
      <c r="AI11" s="13"/>
      <c r="AJ11" s="3">
        <f t="shared" si="3"/>
        <v>7</v>
      </c>
      <c r="AK11" s="13"/>
      <c r="AL11" s="13"/>
      <c r="AM11" s="13"/>
      <c r="AN11" s="13"/>
      <c r="AO11" s="3">
        <f t="shared" si="4"/>
        <v>7</v>
      </c>
      <c r="AP11" s="13"/>
      <c r="AQ11" s="13"/>
      <c r="AR11" s="13"/>
      <c r="AS11" s="13"/>
      <c r="AT11" s="3">
        <f t="shared" si="5"/>
        <v>7</v>
      </c>
      <c r="AU11" s="13"/>
      <c r="AV11" s="13">
        <v>2</v>
      </c>
      <c r="AW11" s="13">
        <v>12</v>
      </c>
      <c r="AX11" s="13"/>
      <c r="AY11" s="3">
        <f>SUM(AT11:AX11)</f>
        <v>21</v>
      </c>
      <c r="AZ11" s="13"/>
      <c r="BA11" s="13"/>
      <c r="BB11" s="13"/>
      <c r="BC11" s="13"/>
      <c r="BD11" s="3">
        <f t="shared" si="7"/>
        <v>21</v>
      </c>
      <c r="BE11" s="13"/>
      <c r="BF11" s="13"/>
      <c r="BG11" s="13"/>
      <c r="BH11" s="13"/>
      <c r="BI11" s="3">
        <f t="shared" si="8"/>
        <v>21</v>
      </c>
      <c r="BJ11" s="13"/>
      <c r="BK11" s="13"/>
      <c r="BL11" s="13"/>
      <c r="BM11" s="13"/>
      <c r="BN11" s="3">
        <f t="shared" si="9"/>
        <v>21</v>
      </c>
      <c r="BO11" s="13"/>
      <c r="BP11" s="13"/>
      <c r="BQ11" s="13"/>
      <c r="BR11" s="13"/>
      <c r="BS11" s="3">
        <f t="shared" si="10"/>
        <v>21</v>
      </c>
    </row>
    <row r="12" spans="1:71" x14ac:dyDescent="0.25">
      <c r="A12" s="2"/>
      <c r="B12" s="2"/>
      <c r="C12" s="2"/>
      <c r="D12" s="2"/>
      <c r="E12" s="2"/>
      <c r="F12" s="2"/>
      <c r="G12" s="2"/>
      <c r="H12" s="137"/>
      <c r="I12" s="137"/>
      <c r="J12" s="137"/>
      <c r="K12" s="3"/>
      <c r="L12" s="3"/>
      <c r="M12" s="2">
        <f>SUM(M4:M10)</f>
        <v>0</v>
      </c>
      <c r="N12" s="2">
        <f>SUM(N4:N10)</f>
        <v>0</v>
      </c>
      <c r="O12" s="2">
        <f>SUM(O4:O10)</f>
        <v>0</v>
      </c>
      <c r="P12" s="137">
        <f t="shared" ref="P12:AU12" si="14">SUM(P3:P11)</f>
        <v>241</v>
      </c>
      <c r="Q12" s="137">
        <f t="shared" si="14"/>
        <v>0</v>
      </c>
      <c r="R12" s="137">
        <f t="shared" si="14"/>
        <v>0</v>
      </c>
      <c r="S12" s="137">
        <f t="shared" si="14"/>
        <v>0</v>
      </c>
      <c r="T12" s="137">
        <f t="shared" si="14"/>
        <v>0</v>
      </c>
      <c r="U12" s="137">
        <f t="shared" si="14"/>
        <v>241</v>
      </c>
      <c r="V12" s="137">
        <f t="shared" si="14"/>
        <v>0</v>
      </c>
      <c r="W12" s="137">
        <f t="shared" si="14"/>
        <v>2</v>
      </c>
      <c r="X12" s="137">
        <f t="shared" si="14"/>
        <v>0</v>
      </c>
      <c r="Y12" s="137">
        <f t="shared" si="14"/>
        <v>0</v>
      </c>
      <c r="Z12" s="137">
        <f t="shared" si="14"/>
        <v>243</v>
      </c>
      <c r="AA12" s="137">
        <f t="shared" si="14"/>
        <v>0</v>
      </c>
      <c r="AB12" s="137">
        <f t="shared" si="14"/>
        <v>0</v>
      </c>
      <c r="AC12" s="137">
        <f t="shared" si="14"/>
        <v>0</v>
      </c>
      <c r="AD12" s="137">
        <f t="shared" si="14"/>
        <v>0</v>
      </c>
      <c r="AE12" s="137">
        <f t="shared" si="14"/>
        <v>243</v>
      </c>
      <c r="AF12" s="137">
        <f t="shared" si="14"/>
        <v>0</v>
      </c>
      <c r="AG12" s="137">
        <f t="shared" si="14"/>
        <v>0</v>
      </c>
      <c r="AH12" s="137">
        <f t="shared" si="14"/>
        <v>0</v>
      </c>
      <c r="AI12" s="137">
        <f t="shared" si="14"/>
        <v>0</v>
      </c>
      <c r="AJ12" s="137">
        <f t="shared" si="14"/>
        <v>243</v>
      </c>
      <c r="AK12" s="137">
        <f t="shared" si="14"/>
        <v>0</v>
      </c>
      <c r="AL12" s="137">
        <f t="shared" si="14"/>
        <v>0</v>
      </c>
      <c r="AM12" s="137">
        <f t="shared" si="14"/>
        <v>0</v>
      </c>
      <c r="AN12" s="137">
        <f t="shared" si="14"/>
        <v>0</v>
      </c>
      <c r="AO12" s="137">
        <f t="shared" si="14"/>
        <v>243</v>
      </c>
      <c r="AP12" s="137">
        <f t="shared" si="14"/>
        <v>0</v>
      </c>
      <c r="AQ12" s="137">
        <f t="shared" si="14"/>
        <v>2</v>
      </c>
      <c r="AR12" s="137">
        <f t="shared" si="14"/>
        <v>6</v>
      </c>
      <c r="AS12" s="137">
        <f t="shared" si="14"/>
        <v>0</v>
      </c>
      <c r="AT12" s="137">
        <f t="shared" si="14"/>
        <v>251</v>
      </c>
      <c r="AU12" s="137">
        <f t="shared" si="14"/>
        <v>0</v>
      </c>
      <c r="AV12" s="137">
        <f t="shared" ref="AV12:BS12" si="15">SUM(AV3:AV11)</f>
        <v>6</v>
      </c>
      <c r="AW12" s="137">
        <f t="shared" si="15"/>
        <v>63</v>
      </c>
      <c r="AX12" s="137">
        <f t="shared" si="15"/>
        <v>0</v>
      </c>
      <c r="AY12" s="137">
        <f t="shared" si="15"/>
        <v>320</v>
      </c>
      <c r="AZ12" s="137">
        <f t="shared" si="15"/>
        <v>0</v>
      </c>
      <c r="BA12" s="137">
        <f t="shared" si="15"/>
        <v>0</v>
      </c>
      <c r="BB12" s="137">
        <f t="shared" si="15"/>
        <v>0</v>
      </c>
      <c r="BC12" s="137">
        <f t="shared" si="15"/>
        <v>0</v>
      </c>
      <c r="BD12" s="137">
        <f t="shared" si="15"/>
        <v>320</v>
      </c>
      <c r="BE12" s="137">
        <f t="shared" si="15"/>
        <v>0</v>
      </c>
      <c r="BF12" s="137">
        <f t="shared" si="15"/>
        <v>0</v>
      </c>
      <c r="BG12" s="137">
        <f t="shared" si="15"/>
        <v>0</v>
      </c>
      <c r="BH12" s="137">
        <f t="shared" si="15"/>
        <v>0</v>
      </c>
      <c r="BI12" s="137">
        <f t="shared" si="15"/>
        <v>320</v>
      </c>
      <c r="BJ12" s="137">
        <f t="shared" si="15"/>
        <v>0</v>
      </c>
      <c r="BK12" s="137">
        <f t="shared" si="15"/>
        <v>0</v>
      </c>
      <c r="BL12" s="137">
        <f t="shared" si="15"/>
        <v>0</v>
      </c>
      <c r="BM12" s="137">
        <f t="shared" si="15"/>
        <v>0</v>
      </c>
      <c r="BN12" s="137">
        <f t="shared" si="15"/>
        <v>320</v>
      </c>
      <c r="BO12" s="137">
        <f t="shared" si="15"/>
        <v>0</v>
      </c>
      <c r="BP12" s="137">
        <f t="shared" si="15"/>
        <v>0</v>
      </c>
      <c r="BQ12" s="137">
        <f t="shared" si="15"/>
        <v>0</v>
      </c>
      <c r="BR12" s="137">
        <f t="shared" si="15"/>
        <v>0</v>
      </c>
      <c r="BS12" s="137">
        <f t="shared" si="15"/>
        <v>320</v>
      </c>
    </row>
    <row r="13" spans="1:71" x14ac:dyDescent="0.25">
      <c r="A13" s="2"/>
      <c r="B13" s="2" t="s">
        <v>264</v>
      </c>
      <c r="C13" s="2">
        <f>COUNT(C4:C11)</f>
        <v>8</v>
      </c>
      <c r="D13" s="2"/>
      <c r="E13" s="2">
        <f>SUM(E3:E11)</f>
        <v>354</v>
      </c>
      <c r="F13" s="2">
        <f>SUM(F3:F11)</f>
        <v>362</v>
      </c>
      <c r="G13" s="4">
        <f>$BS12/F13</f>
        <v>0.88397790055248615</v>
      </c>
      <c r="H13" s="137">
        <f>SUM(H3:H11)</f>
        <v>241</v>
      </c>
      <c r="I13" s="137">
        <f>SUM(I3:I11)</f>
        <v>245</v>
      </c>
      <c r="J13" s="137">
        <f>SUM(J3:J11)</f>
        <v>4</v>
      </c>
      <c r="K13" s="3"/>
      <c r="L13" s="3"/>
      <c r="M13" s="2"/>
      <c r="N13" s="2"/>
      <c r="O13" s="2"/>
      <c r="P13" s="4">
        <f>P12/F13</f>
        <v>0.66574585635359118</v>
      </c>
      <c r="Q13" s="2"/>
      <c r="R13" s="2">
        <f>M12+R12</f>
        <v>0</v>
      </c>
      <c r="S13" s="2">
        <f>N12+S12</f>
        <v>0</v>
      </c>
      <c r="T13" s="2">
        <f>O12+T12</f>
        <v>0</v>
      </c>
      <c r="U13" s="4">
        <f>U12/F13</f>
        <v>0.66574585635359118</v>
      </c>
      <c r="V13" s="2"/>
      <c r="W13" s="2">
        <f>R13+W12</f>
        <v>2</v>
      </c>
      <c r="X13" s="2">
        <f>S13+X12</f>
        <v>0</v>
      </c>
      <c r="Y13" s="2">
        <f>T13+Y12</f>
        <v>0</v>
      </c>
      <c r="Z13" s="4">
        <f>Z12/F13</f>
        <v>0.67127071823204421</v>
      </c>
      <c r="AA13" s="2"/>
      <c r="AB13" s="2">
        <f>W13+AB12</f>
        <v>2</v>
      </c>
      <c r="AC13" s="2">
        <f>X13+AC12</f>
        <v>0</v>
      </c>
      <c r="AD13" s="2">
        <f>Y13+AD12</f>
        <v>0</v>
      </c>
      <c r="AE13" s="4">
        <f>AE12/F13</f>
        <v>0.67127071823204421</v>
      </c>
      <c r="AF13" s="2"/>
      <c r="AG13" s="2">
        <f>AB13+AG12</f>
        <v>2</v>
      </c>
      <c r="AH13" s="2">
        <f>AC13+AH12</f>
        <v>0</v>
      </c>
      <c r="AI13" s="2">
        <f>AD13+AI12</f>
        <v>0</v>
      </c>
      <c r="AJ13" s="4">
        <f>AJ12/F13</f>
        <v>0.67127071823204421</v>
      </c>
      <c r="AK13" s="2"/>
      <c r="AL13" s="2">
        <f>AG13+AL12</f>
        <v>2</v>
      </c>
      <c r="AM13" s="2">
        <f>AH13+AM12</f>
        <v>0</v>
      </c>
      <c r="AN13" s="2">
        <f>AI13+AN12</f>
        <v>0</v>
      </c>
      <c r="AO13" s="4">
        <f>AO12/F13</f>
        <v>0.67127071823204421</v>
      </c>
      <c r="AP13" s="2"/>
      <c r="AQ13" s="2">
        <f>AL13+AQ12</f>
        <v>4</v>
      </c>
      <c r="AR13" s="2">
        <f>AM13+AR12</f>
        <v>6</v>
      </c>
      <c r="AS13" s="2">
        <f>AN13+AS12</f>
        <v>0</v>
      </c>
      <c r="AT13" s="4">
        <f>AT12/F13</f>
        <v>0.6933701657458563</v>
      </c>
      <c r="AU13" s="2"/>
      <c r="AV13" s="2">
        <f>AQ13+AV12</f>
        <v>10</v>
      </c>
      <c r="AW13" s="2">
        <f>AR13+AW12</f>
        <v>69</v>
      </c>
      <c r="AX13" s="2">
        <f>AS13+AX12</f>
        <v>0</v>
      </c>
      <c r="AY13" s="4">
        <f>AY12/F13</f>
        <v>0.88397790055248615</v>
      </c>
      <c r="AZ13" s="2"/>
      <c r="BA13" s="2">
        <f>AV13+BA12</f>
        <v>10</v>
      </c>
      <c r="BB13" s="2">
        <f>AW13+BB12</f>
        <v>69</v>
      </c>
      <c r="BC13" s="2">
        <f>AX13+BC12</f>
        <v>0</v>
      </c>
      <c r="BD13" s="4">
        <f>BD12/F13</f>
        <v>0.88397790055248615</v>
      </c>
      <c r="BE13" s="2"/>
      <c r="BF13" s="2">
        <f>BA13+BF12</f>
        <v>10</v>
      </c>
      <c r="BG13" s="2">
        <f>BB13+BG12</f>
        <v>69</v>
      </c>
      <c r="BH13" s="2">
        <f>BC13+BH12</f>
        <v>0</v>
      </c>
      <c r="BI13" s="4">
        <f>BI12/F13</f>
        <v>0.88397790055248615</v>
      </c>
      <c r="BJ13" s="2"/>
      <c r="BK13" s="2">
        <f>BF13+BK12</f>
        <v>10</v>
      </c>
      <c r="BL13" s="2">
        <f>BG13+BL12</f>
        <v>69</v>
      </c>
      <c r="BM13" s="2">
        <f>BH13+BM12</f>
        <v>0</v>
      </c>
      <c r="BN13" s="4">
        <f>BN12/F13</f>
        <v>0.88397790055248615</v>
      </c>
      <c r="BO13" s="2"/>
      <c r="BP13" s="2">
        <f>BK13+BP12</f>
        <v>10</v>
      </c>
      <c r="BQ13" s="2">
        <f>BL13+BQ12</f>
        <v>69</v>
      </c>
      <c r="BR13" s="2">
        <f>BM13+BR12</f>
        <v>0</v>
      </c>
      <c r="BS13" s="4">
        <f>BS12/F13</f>
        <v>0.88397790055248615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8"/>
  <sheetViews>
    <sheetView zoomScale="150" workbookViewId="0">
      <pane xSplit="12" ySplit="2" topLeftCell="AS24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21" sqref="B21"/>
    </sheetView>
  </sheetViews>
  <sheetFormatPr defaultColWidth="8.85546875" defaultRowHeight="15" x14ac:dyDescent="0.25"/>
  <cols>
    <col min="1" max="1" width="14.140625" customWidth="1"/>
    <col min="2" max="2" width="15.140625" customWidth="1"/>
    <col min="3" max="3" width="4.42578125" customWidth="1"/>
    <col min="4" max="4" width="8.7109375" hidden="1" customWidth="1"/>
    <col min="5" max="5" width="5.42578125" customWidth="1"/>
    <col min="8" max="8" width="5.140625" style="131" customWidth="1"/>
    <col min="9" max="9" width="8" style="131" customWidth="1"/>
    <col min="10" max="10" width="5" style="131" customWidth="1"/>
    <col min="11" max="11" width="5.42578125" style="33" customWidth="1"/>
    <col min="12" max="12" width="8.28515625" style="33" bestFit="1" customWidth="1"/>
    <col min="13" max="15" width="3" customWidth="1"/>
    <col min="16" max="16" width="8.28515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38" width="3" customWidth="1"/>
    <col min="39" max="39" width="3.85546875" customWidth="1"/>
    <col min="40" max="40" width="3" customWidth="1"/>
    <col min="41" max="41" width="7.140625" customWidth="1"/>
    <col min="42" max="43" width="3" customWidth="1"/>
    <col min="44" max="44" width="5" customWidth="1"/>
    <col min="45" max="45" width="3" customWidth="1"/>
    <col min="46" max="46" width="7.140625" customWidth="1"/>
    <col min="47" max="48" width="3" customWidth="1"/>
    <col min="49" max="49" width="4.28515625" customWidth="1"/>
    <col min="50" max="50" width="3" customWidth="1"/>
    <col min="51" max="51" width="7.140625" customWidth="1"/>
    <col min="52" max="53" width="3" customWidth="1"/>
    <col min="54" max="54" width="5.140625" customWidth="1"/>
    <col min="55" max="55" width="3" customWidth="1"/>
    <col min="56" max="56" width="7.140625" customWidth="1"/>
    <col min="57" max="58" width="3" customWidth="1"/>
    <col min="59" max="59" width="4.42578125" customWidth="1"/>
    <col min="60" max="60" width="3" customWidth="1"/>
    <col min="61" max="61" width="7.140625" customWidth="1"/>
    <col min="62" max="63" width="3" customWidth="1"/>
    <col min="64" max="64" width="4.42578125" customWidth="1"/>
    <col min="65" max="65" width="3" customWidth="1"/>
    <col min="66" max="66" width="7.140625" customWidth="1"/>
    <col min="67" max="68" width="3" customWidth="1"/>
    <col min="69" max="69" width="4.85546875" customWidth="1"/>
    <col min="70" max="70" width="3" customWidth="1"/>
    <col min="71" max="71" width="7.140625" customWidth="1"/>
  </cols>
  <sheetData>
    <row r="1" spans="1:71" x14ac:dyDescent="0.25">
      <c r="A1" s="48"/>
      <c r="B1" s="48"/>
      <c r="C1" s="48"/>
      <c r="D1" s="48"/>
      <c r="E1" s="48"/>
      <c r="F1" s="48"/>
      <c r="G1" s="48"/>
      <c r="H1" s="126"/>
      <c r="I1" s="126"/>
      <c r="J1" s="126"/>
      <c r="K1" s="63"/>
      <c r="L1" s="63"/>
      <c r="M1" s="389" t="s">
        <v>375</v>
      </c>
      <c r="N1" s="390"/>
      <c r="O1" s="390"/>
      <c r="P1" s="391"/>
      <c r="Q1" s="389" t="s">
        <v>138</v>
      </c>
      <c r="R1" s="390"/>
      <c r="S1" s="390"/>
      <c r="T1" s="390"/>
      <c r="U1" s="391"/>
      <c r="V1" s="389" t="s">
        <v>321</v>
      </c>
      <c r="W1" s="390"/>
      <c r="X1" s="390"/>
      <c r="Y1" s="390"/>
      <c r="Z1" s="391"/>
      <c r="AA1" s="389" t="s">
        <v>155</v>
      </c>
      <c r="AB1" s="390"/>
      <c r="AC1" s="390"/>
      <c r="AD1" s="390"/>
      <c r="AE1" s="391"/>
      <c r="AF1" s="389" t="s">
        <v>156</v>
      </c>
      <c r="AG1" s="390"/>
      <c r="AH1" s="390"/>
      <c r="AI1" s="390"/>
      <c r="AJ1" s="391"/>
      <c r="AK1" s="389" t="s">
        <v>78</v>
      </c>
      <c r="AL1" s="390"/>
      <c r="AM1" s="390"/>
      <c r="AN1" s="390"/>
      <c r="AO1" s="391"/>
      <c r="AP1" s="389" t="s">
        <v>79</v>
      </c>
      <c r="AQ1" s="390"/>
      <c r="AR1" s="390"/>
      <c r="AS1" s="390"/>
      <c r="AT1" s="391"/>
      <c r="AU1" s="389" t="s">
        <v>53</v>
      </c>
      <c r="AV1" s="390"/>
      <c r="AW1" s="390"/>
      <c r="AX1" s="390"/>
      <c r="AY1" s="391"/>
      <c r="AZ1" s="389" t="s">
        <v>54</v>
      </c>
      <c r="BA1" s="390"/>
      <c r="BB1" s="390"/>
      <c r="BC1" s="390"/>
      <c r="BD1" s="391"/>
      <c r="BE1" s="389" t="s">
        <v>48</v>
      </c>
      <c r="BF1" s="390"/>
      <c r="BG1" s="390"/>
      <c r="BH1" s="390"/>
      <c r="BI1" s="391"/>
      <c r="BJ1" s="389" t="s">
        <v>243</v>
      </c>
      <c r="BK1" s="390"/>
      <c r="BL1" s="390"/>
      <c r="BM1" s="390"/>
      <c r="BN1" s="391"/>
      <c r="BO1" s="389" t="s">
        <v>350</v>
      </c>
      <c r="BP1" s="390"/>
      <c r="BQ1" s="390"/>
      <c r="BR1" s="390"/>
      <c r="BS1" s="391"/>
    </row>
    <row r="2" spans="1:71" s="24" customFormat="1" ht="30" customHeight="1" thickBot="1" x14ac:dyDescent="0.3">
      <c r="A2" s="8" t="s">
        <v>57</v>
      </c>
      <c r="B2" s="334" t="s">
        <v>10</v>
      </c>
      <c r="C2" s="8" t="s">
        <v>66</v>
      </c>
      <c r="D2" s="8" t="s">
        <v>67</v>
      </c>
      <c r="E2" s="124" t="s">
        <v>402</v>
      </c>
      <c r="F2" s="10" t="s">
        <v>178</v>
      </c>
      <c r="G2" s="10" t="s">
        <v>158</v>
      </c>
      <c r="H2" s="127" t="s">
        <v>401</v>
      </c>
      <c r="I2" s="127" t="s">
        <v>400</v>
      </c>
      <c r="J2" s="127" t="s">
        <v>159</v>
      </c>
      <c r="K2" s="64" t="s">
        <v>294</v>
      </c>
      <c r="L2" s="64" t="s">
        <v>191</v>
      </c>
      <c r="M2" s="9" t="s">
        <v>220</v>
      </c>
      <c r="N2" s="9" t="s">
        <v>221</v>
      </c>
      <c r="O2" s="9" t="s">
        <v>121</v>
      </c>
      <c r="P2" s="9" t="s">
        <v>122</v>
      </c>
      <c r="Q2" s="9" t="s">
        <v>123</v>
      </c>
      <c r="R2" s="9" t="s">
        <v>220</v>
      </c>
      <c r="S2" s="9" t="s">
        <v>221</v>
      </c>
      <c r="T2" s="9" t="s">
        <v>121</v>
      </c>
      <c r="U2" s="9" t="s">
        <v>122</v>
      </c>
      <c r="V2" s="9" t="s">
        <v>123</v>
      </c>
      <c r="W2" s="9" t="s">
        <v>220</v>
      </c>
      <c r="X2" s="9" t="s">
        <v>221</v>
      </c>
      <c r="Y2" s="9" t="s">
        <v>121</v>
      </c>
      <c r="Z2" s="9" t="s">
        <v>122</v>
      </c>
      <c r="AA2" s="9" t="s">
        <v>123</v>
      </c>
      <c r="AB2" s="9" t="s">
        <v>220</v>
      </c>
      <c r="AC2" s="9" t="s">
        <v>221</v>
      </c>
      <c r="AD2" s="9" t="s">
        <v>121</v>
      </c>
      <c r="AE2" s="9" t="s">
        <v>122</v>
      </c>
      <c r="AF2" s="9" t="s">
        <v>123</v>
      </c>
      <c r="AG2" s="9" t="s">
        <v>220</v>
      </c>
      <c r="AH2" s="9" t="s">
        <v>221</v>
      </c>
      <c r="AI2" s="9" t="s">
        <v>121</v>
      </c>
      <c r="AJ2" s="9" t="s">
        <v>122</v>
      </c>
      <c r="AK2" s="9" t="s">
        <v>123</v>
      </c>
      <c r="AL2" s="9" t="s">
        <v>220</v>
      </c>
      <c r="AM2" s="9" t="s">
        <v>221</v>
      </c>
      <c r="AN2" s="9" t="s">
        <v>121</v>
      </c>
      <c r="AO2" s="9" t="s">
        <v>122</v>
      </c>
      <c r="AP2" s="9" t="s">
        <v>123</v>
      </c>
      <c r="AQ2" s="9" t="s">
        <v>220</v>
      </c>
      <c r="AR2" s="9" t="s">
        <v>221</v>
      </c>
      <c r="AS2" s="9" t="s">
        <v>121</v>
      </c>
      <c r="AT2" s="9" t="s">
        <v>122</v>
      </c>
      <c r="AU2" s="9" t="s">
        <v>123</v>
      </c>
      <c r="AV2" s="9" t="s">
        <v>220</v>
      </c>
      <c r="AW2" s="9" t="s">
        <v>221</v>
      </c>
      <c r="AX2" s="9" t="s">
        <v>121</v>
      </c>
      <c r="AY2" s="9" t="s">
        <v>122</v>
      </c>
      <c r="AZ2" s="9" t="s">
        <v>123</v>
      </c>
      <c r="BA2" s="9" t="s">
        <v>220</v>
      </c>
      <c r="BB2" s="9" t="s">
        <v>221</v>
      </c>
      <c r="BC2" s="9" t="s">
        <v>121</v>
      </c>
      <c r="BD2" s="9" t="s">
        <v>122</v>
      </c>
      <c r="BE2" s="9" t="s">
        <v>123</v>
      </c>
      <c r="BF2" s="9" t="s">
        <v>220</v>
      </c>
      <c r="BG2" s="9" t="s">
        <v>221</v>
      </c>
      <c r="BH2" s="9" t="s">
        <v>121</v>
      </c>
      <c r="BI2" s="9" t="s">
        <v>122</v>
      </c>
      <c r="BJ2" s="9" t="s">
        <v>123</v>
      </c>
      <c r="BK2" s="9" t="s">
        <v>220</v>
      </c>
      <c r="BL2" s="9" t="s">
        <v>221</v>
      </c>
      <c r="BM2" s="9" t="s">
        <v>121</v>
      </c>
      <c r="BN2" s="9" t="s">
        <v>122</v>
      </c>
      <c r="BO2" s="9" t="s">
        <v>123</v>
      </c>
      <c r="BP2" s="9" t="s">
        <v>220</v>
      </c>
      <c r="BQ2" s="9" t="s">
        <v>221</v>
      </c>
      <c r="BR2" s="9" t="s">
        <v>121</v>
      </c>
      <c r="BS2" s="9" t="s">
        <v>122</v>
      </c>
    </row>
    <row r="3" spans="1:71" x14ac:dyDescent="0.25">
      <c r="A3" s="5" t="s">
        <v>143</v>
      </c>
      <c r="B3" s="6" t="s">
        <v>124</v>
      </c>
      <c r="C3" s="6"/>
      <c r="D3" s="6"/>
      <c r="E3" s="49">
        <v>37</v>
      </c>
      <c r="F3" s="6">
        <f>IF(B3="MAL",E3,IF(E3&gt;=11,E3+variables!$B$1,11))</f>
        <v>37</v>
      </c>
      <c r="G3" s="7">
        <f>BS3/F3</f>
        <v>1</v>
      </c>
      <c r="H3" s="128">
        <v>37</v>
      </c>
      <c r="I3" s="128">
        <f>+H3+J3</f>
        <v>37</v>
      </c>
      <c r="J3" s="132"/>
      <c r="K3" s="18">
        <v>2019</v>
      </c>
      <c r="L3" s="18">
        <v>2019</v>
      </c>
      <c r="M3" s="11"/>
      <c r="N3" s="11"/>
      <c r="O3" s="11"/>
      <c r="P3" s="128">
        <f>+H3</f>
        <v>37</v>
      </c>
      <c r="Q3" s="11"/>
      <c r="R3" s="11"/>
      <c r="S3" s="11"/>
      <c r="T3" s="11"/>
      <c r="U3" s="3">
        <f t="shared" ref="U3:U11" si="0">SUM(P3:T3)</f>
        <v>37</v>
      </c>
      <c r="V3" s="11"/>
      <c r="W3" s="11"/>
      <c r="X3" s="11"/>
      <c r="Y3" s="11"/>
      <c r="Z3" s="3">
        <f t="shared" ref="Z3:Z11" si="1">SUM(U3:Y3)</f>
        <v>37</v>
      </c>
      <c r="AA3" s="11"/>
      <c r="AB3" s="11"/>
      <c r="AC3" s="11"/>
      <c r="AD3" s="11"/>
      <c r="AE3" s="3">
        <f t="shared" ref="AE3:AE11" si="2">SUM(Z3:AD3)</f>
        <v>37</v>
      </c>
      <c r="AF3" s="11"/>
      <c r="AG3" s="11"/>
      <c r="AH3" s="11"/>
      <c r="AI3" s="11"/>
      <c r="AJ3" s="3">
        <f t="shared" ref="AJ3:AJ11" si="3">SUM(AE3:AI3)</f>
        <v>37</v>
      </c>
      <c r="AK3" s="11"/>
      <c r="AL3" s="11"/>
      <c r="AM3" s="11"/>
      <c r="AN3" s="11"/>
      <c r="AO3" s="3">
        <f t="shared" ref="AO3:AO11" si="4">SUM(AJ3:AN3)</f>
        <v>37</v>
      </c>
      <c r="AP3" s="11"/>
      <c r="AQ3" s="11"/>
      <c r="AR3" s="11"/>
      <c r="AS3" s="11"/>
      <c r="AT3" s="3">
        <f t="shared" ref="AT3:AT11" si="5">SUM(AO3:AS3)</f>
        <v>37</v>
      </c>
      <c r="AU3" s="11"/>
      <c r="AV3" s="11"/>
      <c r="AW3" s="11"/>
      <c r="AX3" s="11"/>
      <c r="AY3" s="3">
        <f t="shared" ref="AY3:AY11" si="6">SUM(AT3:AX3)</f>
        <v>37</v>
      </c>
      <c r="AZ3" s="11"/>
      <c r="BA3" s="11"/>
      <c r="BB3" s="11"/>
      <c r="BC3" s="11"/>
      <c r="BD3" s="3">
        <f t="shared" ref="BD3:BD11" si="7">SUM(AY3:BC3)</f>
        <v>37</v>
      </c>
      <c r="BE3" s="11"/>
      <c r="BF3" s="11"/>
      <c r="BG3" s="11"/>
      <c r="BH3" s="11"/>
      <c r="BI3" s="3">
        <f t="shared" ref="BI3:BI11" si="8">SUM(BD3:BH3)</f>
        <v>37</v>
      </c>
      <c r="BJ3" s="11"/>
      <c r="BK3" s="11"/>
      <c r="BL3" s="11"/>
      <c r="BM3" s="11"/>
      <c r="BN3" s="3">
        <f t="shared" ref="BN3:BN11" si="9">SUM(BI3:BM3)</f>
        <v>37</v>
      </c>
      <c r="BO3" s="11"/>
      <c r="BP3" s="11"/>
      <c r="BQ3" s="11"/>
      <c r="BR3" s="11"/>
      <c r="BS3" s="3">
        <f t="shared" ref="BS3:BS11" si="10">SUM(BN3:BR3)</f>
        <v>37</v>
      </c>
    </row>
    <row r="4" spans="1:71" s="229" customFormat="1" x14ac:dyDescent="0.25">
      <c r="A4" s="222" t="s">
        <v>454</v>
      </c>
      <c r="B4" s="327" t="s">
        <v>168</v>
      </c>
      <c r="C4" s="289">
        <v>2</v>
      </c>
      <c r="D4" s="289">
        <v>379</v>
      </c>
      <c r="E4" s="328">
        <v>20</v>
      </c>
      <c r="F4" s="222">
        <f>IF(B4="MAL",E4,IF(E4&gt;=11,E4+variables!$B$1,11))</f>
        <v>21</v>
      </c>
      <c r="G4" s="270">
        <f t="shared" ref="G4:G11" si="11">$BS4/F4</f>
        <v>0.23809523809523808</v>
      </c>
      <c r="H4" s="271">
        <v>5</v>
      </c>
      <c r="I4" s="271">
        <f t="shared" ref="I4:I11" si="12">+H4+J4</f>
        <v>5</v>
      </c>
      <c r="J4" s="227"/>
      <c r="K4" s="272">
        <v>2019</v>
      </c>
      <c r="L4" s="272">
        <v>2019</v>
      </c>
      <c r="M4" s="228"/>
      <c r="N4" s="228"/>
      <c r="O4" s="228"/>
      <c r="P4" s="226">
        <f>SUM(M4:O4)+H4</f>
        <v>5</v>
      </c>
      <c r="Q4" s="228"/>
      <c r="R4" s="228"/>
      <c r="S4" s="228"/>
      <c r="T4" s="228"/>
      <c r="U4" s="222">
        <f t="shared" si="0"/>
        <v>5</v>
      </c>
      <c r="V4" s="228"/>
      <c r="W4" s="228"/>
      <c r="X4" s="228"/>
      <c r="Y4" s="228"/>
      <c r="Z4" s="222">
        <f t="shared" si="1"/>
        <v>5</v>
      </c>
      <c r="AA4" s="228"/>
      <c r="AB4" s="228"/>
      <c r="AC4" s="228"/>
      <c r="AD4" s="228"/>
      <c r="AE4" s="222">
        <f t="shared" si="2"/>
        <v>5</v>
      </c>
      <c r="AF4" s="228"/>
      <c r="AG4" s="228"/>
      <c r="AH4" s="228"/>
      <c r="AI4" s="228"/>
      <c r="AJ4" s="222">
        <f t="shared" si="3"/>
        <v>5</v>
      </c>
      <c r="AK4" s="228"/>
      <c r="AL4" s="228"/>
      <c r="AM4" s="228"/>
      <c r="AN4" s="228"/>
      <c r="AO4" s="222">
        <f t="shared" si="4"/>
        <v>5</v>
      </c>
      <c r="AP4" s="228"/>
      <c r="AQ4" s="228"/>
      <c r="AR4" s="228"/>
      <c r="AS4" s="228"/>
      <c r="AT4" s="222">
        <f t="shared" si="5"/>
        <v>5</v>
      </c>
      <c r="AU4" s="228"/>
      <c r="AV4" s="228"/>
      <c r="AW4" s="228"/>
      <c r="AX4" s="228"/>
      <c r="AY4" s="222">
        <f t="shared" si="6"/>
        <v>5</v>
      </c>
      <c r="AZ4" s="228"/>
      <c r="BA4" s="228"/>
      <c r="BB4" s="228"/>
      <c r="BC4" s="228"/>
      <c r="BD4" s="222">
        <f t="shared" si="7"/>
        <v>5</v>
      </c>
      <c r="BE4" s="228"/>
      <c r="BF4" s="228"/>
      <c r="BG4" s="228"/>
      <c r="BH4" s="228"/>
      <c r="BI4" s="222">
        <f t="shared" si="8"/>
        <v>5</v>
      </c>
      <c r="BJ4" s="228"/>
      <c r="BK4" s="228"/>
      <c r="BL4" s="228"/>
      <c r="BM4" s="228"/>
      <c r="BN4" s="222">
        <f t="shared" si="9"/>
        <v>5</v>
      </c>
      <c r="BO4" s="228"/>
      <c r="BP4" s="228"/>
      <c r="BQ4" s="228"/>
      <c r="BR4" s="228"/>
      <c r="BS4" s="222">
        <f t="shared" si="10"/>
        <v>5</v>
      </c>
    </row>
    <row r="5" spans="1:71" s="33" customFormat="1" x14ac:dyDescent="0.25">
      <c r="A5" s="3"/>
      <c r="B5" s="42" t="s">
        <v>444</v>
      </c>
      <c r="C5" s="43">
        <v>3</v>
      </c>
      <c r="D5" s="43">
        <v>2224</v>
      </c>
      <c r="E5" s="44">
        <v>22</v>
      </c>
      <c r="F5" s="3">
        <f>IF(B5="MAL",E5,IF(E5&gt;=11,E5+variables!$B$1,11))</f>
        <v>23</v>
      </c>
      <c r="G5" s="68">
        <f t="shared" si="11"/>
        <v>0.95652173913043481</v>
      </c>
      <c r="H5" s="125">
        <v>11</v>
      </c>
      <c r="I5" s="128">
        <f t="shared" si="12"/>
        <v>11</v>
      </c>
      <c r="J5" s="133"/>
      <c r="K5" s="18">
        <v>2019</v>
      </c>
      <c r="L5" s="18">
        <v>2019</v>
      </c>
      <c r="M5" s="13"/>
      <c r="N5" s="13"/>
      <c r="O5" s="13"/>
      <c r="P5" s="119">
        <f t="shared" ref="P5:P11" si="13">SUM(M5:O5)+H5</f>
        <v>11</v>
      </c>
      <c r="Q5" s="13"/>
      <c r="R5" s="13"/>
      <c r="S5" s="13"/>
      <c r="T5" s="13"/>
      <c r="U5" s="3">
        <f t="shared" si="0"/>
        <v>11</v>
      </c>
      <c r="V5" s="13"/>
      <c r="W5" s="13"/>
      <c r="X5" s="13"/>
      <c r="Y5" s="13"/>
      <c r="Z5" s="3">
        <f t="shared" si="1"/>
        <v>11</v>
      </c>
      <c r="AA5" s="13"/>
      <c r="AB5" s="13">
        <v>4</v>
      </c>
      <c r="AC5" s="13">
        <v>7</v>
      </c>
      <c r="AD5" s="13"/>
      <c r="AE5" s="3">
        <f t="shared" si="2"/>
        <v>22</v>
      </c>
      <c r="AF5" s="13"/>
      <c r="AG5" s="13"/>
      <c r="AH5" s="13"/>
      <c r="AI5" s="13"/>
      <c r="AJ5" s="3">
        <f t="shared" si="3"/>
        <v>22</v>
      </c>
      <c r="AK5" s="13"/>
      <c r="AL5" s="13"/>
      <c r="AM5" s="13"/>
      <c r="AN5" s="13"/>
      <c r="AO5" s="3">
        <f t="shared" si="4"/>
        <v>22</v>
      </c>
      <c r="AP5" s="13"/>
      <c r="AQ5" s="13"/>
      <c r="AR5" s="13"/>
      <c r="AS5" s="13"/>
      <c r="AT5" s="3">
        <f t="shared" si="5"/>
        <v>22</v>
      </c>
      <c r="AU5" s="13"/>
      <c r="AV5" s="13"/>
      <c r="AW5" s="13"/>
      <c r="AX5" s="13"/>
      <c r="AY5" s="3">
        <f t="shared" si="6"/>
        <v>22</v>
      </c>
      <c r="AZ5" s="13"/>
      <c r="BA5" s="13"/>
      <c r="BB5" s="13"/>
      <c r="BC5" s="13"/>
      <c r="BD5" s="3">
        <f t="shared" si="7"/>
        <v>22</v>
      </c>
      <c r="BE5" s="13"/>
      <c r="BF5" s="13"/>
      <c r="BG5" s="13"/>
      <c r="BH5" s="13"/>
      <c r="BI5" s="3">
        <f t="shared" si="8"/>
        <v>22</v>
      </c>
      <c r="BJ5" s="13"/>
      <c r="BK5" s="13"/>
      <c r="BL5" s="13"/>
      <c r="BM5" s="13"/>
      <c r="BN5" s="3">
        <f t="shared" si="9"/>
        <v>22</v>
      </c>
      <c r="BO5" s="13"/>
      <c r="BP5" s="13"/>
      <c r="BQ5" s="13"/>
      <c r="BR5" s="13"/>
      <c r="BS5" s="3">
        <f t="shared" si="10"/>
        <v>22</v>
      </c>
    </row>
    <row r="6" spans="1:71" s="33" customFormat="1" x14ac:dyDescent="0.25">
      <c r="A6" s="3"/>
      <c r="B6" s="42" t="s">
        <v>440</v>
      </c>
      <c r="C6" s="43">
        <v>4</v>
      </c>
      <c r="D6" s="43">
        <v>2329</v>
      </c>
      <c r="E6" s="44">
        <v>17</v>
      </c>
      <c r="F6" s="3">
        <f>IF(B6="MAL",E6,IF(E6&gt;=11,E6+variables!$B$1,11))</f>
        <v>18</v>
      </c>
      <c r="G6" s="68">
        <f t="shared" si="11"/>
        <v>0.83333333333333337</v>
      </c>
      <c r="H6" s="125">
        <v>15</v>
      </c>
      <c r="I6" s="128">
        <f t="shared" si="12"/>
        <v>15</v>
      </c>
      <c r="J6" s="133"/>
      <c r="K6" s="18">
        <v>2019</v>
      </c>
      <c r="L6" s="18">
        <v>2019</v>
      </c>
      <c r="M6" s="13"/>
      <c r="N6" s="13"/>
      <c r="O6" s="13"/>
      <c r="P6" s="119">
        <f t="shared" si="13"/>
        <v>15</v>
      </c>
      <c r="Q6" s="13"/>
      <c r="R6" s="13"/>
      <c r="S6" s="13"/>
      <c r="T6" s="13"/>
      <c r="U6" s="3">
        <f t="shared" si="0"/>
        <v>15</v>
      </c>
      <c r="V6" s="13"/>
      <c r="W6" s="13"/>
      <c r="X6" s="13"/>
      <c r="Y6" s="13"/>
      <c r="Z6" s="3">
        <f t="shared" si="1"/>
        <v>15</v>
      </c>
      <c r="AA6" s="13"/>
      <c r="AB6" s="13"/>
      <c r="AC6" s="13"/>
      <c r="AD6" s="13"/>
      <c r="AE6" s="3">
        <f t="shared" si="2"/>
        <v>15</v>
      </c>
      <c r="AF6" s="13"/>
      <c r="AG6" s="13"/>
      <c r="AH6" s="13"/>
      <c r="AI6" s="13"/>
      <c r="AJ6" s="3">
        <f t="shared" si="3"/>
        <v>15</v>
      </c>
      <c r="AK6" s="13"/>
      <c r="AL6" s="13"/>
      <c r="AM6" s="13"/>
      <c r="AN6" s="13"/>
      <c r="AO6" s="3">
        <f t="shared" si="4"/>
        <v>15</v>
      </c>
      <c r="AP6" s="13"/>
      <c r="AQ6" s="13"/>
      <c r="AR6" s="13"/>
      <c r="AS6" s="13"/>
      <c r="AT6" s="3">
        <f t="shared" si="5"/>
        <v>15</v>
      </c>
      <c r="AU6" s="13"/>
      <c r="AV6" s="13"/>
      <c r="AW6" s="13"/>
      <c r="AX6" s="13"/>
      <c r="AY6" s="3">
        <f t="shared" si="6"/>
        <v>15</v>
      </c>
      <c r="AZ6" s="13"/>
      <c r="BA6" s="13"/>
      <c r="BB6" s="13"/>
      <c r="BC6" s="13"/>
      <c r="BD6" s="3">
        <f t="shared" si="7"/>
        <v>15</v>
      </c>
      <c r="BE6" s="13"/>
      <c r="BF6" s="13"/>
      <c r="BG6" s="13"/>
      <c r="BH6" s="13"/>
      <c r="BI6" s="3">
        <f t="shared" si="8"/>
        <v>15</v>
      </c>
      <c r="BJ6" s="13"/>
      <c r="BK6" s="13"/>
      <c r="BL6" s="13"/>
      <c r="BM6" s="13"/>
      <c r="BN6" s="3">
        <f t="shared" si="9"/>
        <v>15</v>
      </c>
      <c r="BO6" s="13"/>
      <c r="BP6" s="13"/>
      <c r="BQ6" s="13"/>
      <c r="BR6" s="13"/>
      <c r="BS6" s="3">
        <f t="shared" si="10"/>
        <v>15</v>
      </c>
    </row>
    <row r="7" spans="1:71" s="33" customFormat="1" x14ac:dyDescent="0.25">
      <c r="A7" s="3"/>
      <c r="B7" s="42" t="s">
        <v>117</v>
      </c>
      <c r="C7" s="43">
        <v>6</v>
      </c>
      <c r="D7" s="43">
        <v>7824</v>
      </c>
      <c r="E7" s="44">
        <v>19</v>
      </c>
      <c r="F7" s="3">
        <f>IF(B7="MAL",E7,IF(E7&gt;=11,E7+variables!$B$1,11))</f>
        <v>20</v>
      </c>
      <c r="G7" s="68">
        <f t="shared" si="11"/>
        <v>0.4</v>
      </c>
      <c r="H7" s="125">
        <v>6</v>
      </c>
      <c r="I7" s="128">
        <f t="shared" si="12"/>
        <v>6</v>
      </c>
      <c r="J7" s="133"/>
      <c r="K7" s="18">
        <v>2021</v>
      </c>
      <c r="L7" s="18">
        <v>2019</v>
      </c>
      <c r="M7" s="13"/>
      <c r="N7" s="13"/>
      <c r="O7" s="13"/>
      <c r="P7" s="119">
        <f t="shared" si="13"/>
        <v>6</v>
      </c>
      <c r="Q7" s="13"/>
      <c r="R7" s="13"/>
      <c r="S7" s="13"/>
      <c r="T7" s="13"/>
      <c r="U7" s="3">
        <f>SUM(P7:T7)</f>
        <v>6</v>
      </c>
      <c r="V7" s="13"/>
      <c r="W7" s="13"/>
      <c r="X7" s="13"/>
      <c r="Y7" s="13"/>
      <c r="Z7" s="3">
        <f>SUM(U7:Y7)</f>
        <v>6</v>
      </c>
      <c r="AA7" s="13"/>
      <c r="AB7" s="13">
        <v>2</v>
      </c>
      <c r="AC7" s="13"/>
      <c r="AD7" s="13"/>
      <c r="AE7" s="3">
        <f>SUM(Z7:AD7)</f>
        <v>8</v>
      </c>
      <c r="AF7" s="13"/>
      <c r="AG7" s="13"/>
      <c r="AH7" s="13"/>
      <c r="AI7" s="13"/>
      <c r="AJ7" s="3">
        <f>SUM(AE7:AI7)</f>
        <v>8</v>
      </c>
      <c r="AK7" s="13"/>
      <c r="AL7" s="13"/>
      <c r="AM7" s="13"/>
      <c r="AN7" s="13"/>
      <c r="AO7" s="3">
        <f>SUM(AJ7:AN7)</f>
        <v>8</v>
      </c>
      <c r="AP7" s="13"/>
      <c r="AQ7" s="13"/>
      <c r="AR7" s="13"/>
      <c r="AS7" s="13"/>
      <c r="AT7" s="3">
        <f>SUM(AO7:AS7)</f>
        <v>8</v>
      </c>
      <c r="AU7" s="13"/>
      <c r="AV7" s="13"/>
      <c r="AW7" s="13"/>
      <c r="AX7" s="13"/>
      <c r="AY7" s="3">
        <f>SUM(AT7:AX7)</f>
        <v>8</v>
      </c>
      <c r="AZ7" s="13"/>
      <c r="BA7" s="13"/>
      <c r="BB7" s="13"/>
      <c r="BC7" s="13"/>
      <c r="BD7" s="3">
        <f>SUM(AY7:BC7)</f>
        <v>8</v>
      </c>
      <c r="BE7" s="13"/>
      <c r="BF7" s="13"/>
      <c r="BG7" s="13"/>
      <c r="BH7" s="13"/>
      <c r="BI7" s="3">
        <f>SUM(BD7:BH7)</f>
        <v>8</v>
      </c>
      <c r="BJ7" s="13"/>
      <c r="BK7" s="13"/>
      <c r="BL7" s="13"/>
      <c r="BM7" s="13"/>
      <c r="BN7" s="3">
        <f>SUM(BI7:BM7)</f>
        <v>8</v>
      </c>
      <c r="BO7" s="13"/>
      <c r="BP7" s="13"/>
      <c r="BQ7" s="13"/>
      <c r="BR7" s="13"/>
      <c r="BS7" s="3">
        <f t="shared" si="10"/>
        <v>8</v>
      </c>
    </row>
    <row r="8" spans="1:71" s="33" customFormat="1" x14ac:dyDescent="0.25">
      <c r="A8" s="3"/>
      <c r="B8" s="42" t="s">
        <v>140</v>
      </c>
      <c r="C8" s="43">
        <v>9</v>
      </c>
      <c r="D8" s="43">
        <v>239</v>
      </c>
      <c r="E8" s="44">
        <v>41</v>
      </c>
      <c r="F8" s="3">
        <f>IF(B8="MAL",E8,IF(E8&gt;=11,E8+variables!$B$1,11))</f>
        <v>42</v>
      </c>
      <c r="G8" s="68">
        <f t="shared" si="11"/>
        <v>0.95238095238095233</v>
      </c>
      <c r="H8" s="125">
        <v>40</v>
      </c>
      <c r="I8" s="128">
        <f t="shared" si="12"/>
        <v>40</v>
      </c>
      <c r="J8" s="133"/>
      <c r="K8" s="18">
        <v>2019</v>
      </c>
      <c r="L8" s="18">
        <v>2019</v>
      </c>
      <c r="M8" s="13"/>
      <c r="N8" s="13"/>
      <c r="O8" s="13"/>
      <c r="P8" s="119">
        <f t="shared" si="13"/>
        <v>40</v>
      </c>
      <c r="Q8" s="13"/>
      <c r="R8" s="13"/>
      <c r="S8" s="13"/>
      <c r="T8" s="13"/>
      <c r="U8" s="3">
        <f t="shared" si="0"/>
        <v>40</v>
      </c>
      <c r="V8" s="13"/>
      <c r="W8" s="13"/>
      <c r="X8" s="13"/>
      <c r="Y8" s="13"/>
      <c r="Z8" s="3">
        <f t="shared" si="1"/>
        <v>40</v>
      </c>
      <c r="AA8" s="13"/>
      <c r="AB8" s="13"/>
      <c r="AC8" s="13"/>
      <c r="AD8" s="13"/>
      <c r="AE8" s="3">
        <f t="shared" si="2"/>
        <v>40</v>
      </c>
      <c r="AF8" s="13"/>
      <c r="AG8" s="13"/>
      <c r="AH8" s="13"/>
      <c r="AI8" s="13"/>
      <c r="AJ8" s="3">
        <f t="shared" si="3"/>
        <v>40</v>
      </c>
      <c r="AK8" s="13"/>
      <c r="AL8" s="13"/>
      <c r="AM8" s="13"/>
      <c r="AN8" s="13"/>
      <c r="AO8" s="3">
        <f t="shared" si="4"/>
        <v>40</v>
      </c>
      <c r="AP8" s="13"/>
      <c r="AQ8" s="13"/>
      <c r="AR8" s="13"/>
      <c r="AS8" s="13"/>
      <c r="AT8" s="3">
        <f t="shared" si="5"/>
        <v>40</v>
      </c>
      <c r="AU8" s="13"/>
      <c r="AV8" s="13"/>
      <c r="AW8" s="13"/>
      <c r="AX8" s="13"/>
      <c r="AY8" s="3">
        <f t="shared" si="6"/>
        <v>40</v>
      </c>
      <c r="AZ8" s="13"/>
      <c r="BA8" s="13"/>
      <c r="BB8" s="13"/>
      <c r="BC8" s="13"/>
      <c r="BD8" s="3">
        <f t="shared" si="7"/>
        <v>40</v>
      </c>
      <c r="BE8" s="13"/>
      <c r="BF8" s="13"/>
      <c r="BG8" s="13"/>
      <c r="BH8" s="13"/>
      <c r="BI8" s="3">
        <f t="shared" si="8"/>
        <v>40</v>
      </c>
      <c r="BJ8" s="13"/>
      <c r="BK8" s="13"/>
      <c r="BL8" s="13"/>
      <c r="BM8" s="13"/>
      <c r="BN8" s="3">
        <f t="shared" si="9"/>
        <v>40</v>
      </c>
      <c r="BO8" s="13"/>
      <c r="BP8" s="13"/>
      <c r="BQ8" s="13"/>
      <c r="BR8" s="13"/>
      <c r="BS8" s="3">
        <f t="shared" si="10"/>
        <v>40</v>
      </c>
    </row>
    <row r="9" spans="1:71" s="33" customFormat="1" x14ac:dyDescent="0.25">
      <c r="A9" s="3"/>
      <c r="B9" s="42" t="s">
        <v>187</v>
      </c>
      <c r="C9" s="43">
        <v>11</v>
      </c>
      <c r="D9" s="43">
        <v>1263</v>
      </c>
      <c r="E9" s="44">
        <v>49</v>
      </c>
      <c r="F9" s="3">
        <f>IF(B9="MAL",E9,IF(E9&gt;=11,E9+variables!$B$1,11))</f>
        <v>50</v>
      </c>
      <c r="G9" s="68">
        <f t="shared" si="11"/>
        <v>0.57999999999999996</v>
      </c>
      <c r="H9" s="125">
        <v>14</v>
      </c>
      <c r="I9" s="125">
        <f t="shared" si="12"/>
        <v>14</v>
      </c>
      <c r="J9" s="133"/>
      <c r="K9" s="18">
        <v>2019</v>
      </c>
      <c r="L9" s="18">
        <v>2019</v>
      </c>
      <c r="M9" s="13"/>
      <c r="N9" s="13"/>
      <c r="O9" s="13"/>
      <c r="P9" s="119">
        <f t="shared" si="13"/>
        <v>14</v>
      </c>
      <c r="Q9" s="13"/>
      <c r="R9" s="13"/>
      <c r="S9" s="13"/>
      <c r="T9" s="13"/>
      <c r="U9" s="3">
        <f t="shared" si="0"/>
        <v>14</v>
      </c>
      <c r="V9" s="13"/>
      <c r="W9" s="13"/>
      <c r="X9" s="13"/>
      <c r="Y9" s="13"/>
      <c r="Z9" s="3">
        <f t="shared" si="1"/>
        <v>14</v>
      </c>
      <c r="AA9" s="13"/>
      <c r="AB9" s="13">
        <v>7</v>
      </c>
      <c r="AC9" s="13">
        <v>8</v>
      </c>
      <c r="AD9" s="13"/>
      <c r="AE9" s="3">
        <f t="shared" si="2"/>
        <v>29</v>
      </c>
      <c r="AF9" s="13"/>
      <c r="AG9" s="13"/>
      <c r="AH9" s="13"/>
      <c r="AI9" s="13"/>
      <c r="AJ9" s="3">
        <f t="shared" si="3"/>
        <v>29</v>
      </c>
      <c r="AK9" s="13"/>
      <c r="AL9" s="13"/>
      <c r="AM9" s="13"/>
      <c r="AN9" s="13"/>
      <c r="AO9" s="3">
        <f t="shared" si="4"/>
        <v>29</v>
      </c>
      <c r="AP9" s="13"/>
      <c r="AQ9" s="13"/>
      <c r="AR9" s="13"/>
      <c r="AS9" s="13"/>
      <c r="AT9" s="3">
        <f t="shared" si="5"/>
        <v>29</v>
      </c>
      <c r="AU9" s="13"/>
      <c r="AV9" s="13"/>
      <c r="AW9" s="13"/>
      <c r="AX9" s="13"/>
      <c r="AY9" s="3">
        <f t="shared" si="6"/>
        <v>29</v>
      </c>
      <c r="AZ9" s="13"/>
      <c r="BA9" s="13"/>
      <c r="BB9" s="13"/>
      <c r="BC9" s="13"/>
      <c r="BD9" s="3">
        <f t="shared" si="7"/>
        <v>29</v>
      </c>
      <c r="BE9" s="13"/>
      <c r="BF9" s="13"/>
      <c r="BG9" s="13"/>
      <c r="BH9" s="13"/>
      <c r="BI9" s="3">
        <f t="shared" si="8"/>
        <v>29</v>
      </c>
      <c r="BJ9" s="13"/>
      <c r="BK9" s="13"/>
      <c r="BL9" s="13"/>
      <c r="BM9" s="13"/>
      <c r="BN9" s="3">
        <f t="shared" si="9"/>
        <v>29</v>
      </c>
      <c r="BO9" s="13"/>
      <c r="BP9" s="13"/>
      <c r="BQ9" s="13"/>
      <c r="BR9" s="13"/>
      <c r="BS9" s="3">
        <f t="shared" si="10"/>
        <v>29</v>
      </c>
    </row>
    <row r="10" spans="1:71" s="33" customFormat="1" x14ac:dyDescent="0.25">
      <c r="A10" s="3"/>
      <c r="B10" s="42" t="s">
        <v>254</v>
      </c>
      <c r="C10" s="43">
        <v>14</v>
      </c>
      <c r="D10" s="43">
        <v>318</v>
      </c>
      <c r="E10" s="44">
        <v>41</v>
      </c>
      <c r="F10" s="3">
        <f>IF(B10="MAL",E10,IF(E10&gt;=11,E10+variables!$B$1,11))</f>
        <v>42</v>
      </c>
      <c r="G10" s="68">
        <f t="shared" si="11"/>
        <v>0.47619047619047616</v>
      </c>
      <c r="H10" s="125">
        <v>20</v>
      </c>
      <c r="I10" s="125">
        <f t="shared" si="12"/>
        <v>20</v>
      </c>
      <c r="J10" s="133"/>
      <c r="K10" s="18">
        <v>2019</v>
      </c>
      <c r="L10" s="18">
        <v>2019</v>
      </c>
      <c r="M10" s="13"/>
      <c r="N10" s="13"/>
      <c r="O10" s="13"/>
      <c r="P10" s="119">
        <f t="shared" si="13"/>
        <v>20</v>
      </c>
      <c r="Q10" s="13"/>
      <c r="R10" s="13"/>
      <c r="S10" s="13"/>
      <c r="T10" s="13"/>
      <c r="U10" s="3">
        <f t="shared" si="0"/>
        <v>20</v>
      </c>
      <c r="V10" s="13"/>
      <c r="W10" s="13"/>
      <c r="X10" s="13"/>
      <c r="Y10" s="13"/>
      <c r="Z10" s="3">
        <f t="shared" si="1"/>
        <v>20</v>
      </c>
      <c r="AA10" s="13"/>
      <c r="AB10" s="13"/>
      <c r="AC10" s="13"/>
      <c r="AD10" s="13"/>
      <c r="AE10" s="3">
        <f t="shared" si="2"/>
        <v>20</v>
      </c>
      <c r="AF10" s="13"/>
      <c r="AG10" s="13"/>
      <c r="AH10" s="13"/>
      <c r="AI10" s="13"/>
      <c r="AJ10" s="3">
        <f t="shared" si="3"/>
        <v>20</v>
      </c>
      <c r="AK10" s="13"/>
      <c r="AL10" s="13"/>
      <c r="AM10" s="13"/>
      <c r="AN10" s="13"/>
      <c r="AO10" s="3">
        <f t="shared" si="4"/>
        <v>20</v>
      </c>
      <c r="AP10" s="13"/>
      <c r="AQ10" s="13"/>
      <c r="AR10" s="13"/>
      <c r="AS10" s="13"/>
      <c r="AT10" s="3">
        <f t="shared" si="5"/>
        <v>20</v>
      </c>
      <c r="AU10" s="13"/>
      <c r="AV10" s="13"/>
      <c r="AW10" s="13"/>
      <c r="AX10" s="13"/>
      <c r="AY10" s="3">
        <f t="shared" si="6"/>
        <v>20</v>
      </c>
      <c r="AZ10" s="13"/>
      <c r="BA10" s="13"/>
      <c r="BB10" s="13"/>
      <c r="BC10" s="13"/>
      <c r="BD10" s="3">
        <f t="shared" si="7"/>
        <v>20</v>
      </c>
      <c r="BE10" s="13"/>
      <c r="BF10" s="13"/>
      <c r="BG10" s="13"/>
      <c r="BH10" s="13"/>
      <c r="BI10" s="3">
        <f t="shared" si="8"/>
        <v>20</v>
      </c>
      <c r="BJ10" s="13"/>
      <c r="BK10" s="13"/>
      <c r="BL10" s="13"/>
      <c r="BM10" s="13"/>
      <c r="BN10" s="3">
        <f t="shared" si="9"/>
        <v>20</v>
      </c>
      <c r="BO10" s="13"/>
      <c r="BP10" s="13"/>
      <c r="BQ10" s="13"/>
      <c r="BR10" s="13"/>
      <c r="BS10" s="3">
        <f t="shared" si="10"/>
        <v>20</v>
      </c>
    </row>
    <row r="11" spans="1:71" s="33" customFormat="1" x14ac:dyDescent="0.25">
      <c r="A11" s="3"/>
      <c r="B11" s="42" t="s">
        <v>255</v>
      </c>
      <c r="C11" s="43">
        <v>18</v>
      </c>
      <c r="D11" s="43">
        <v>1585</v>
      </c>
      <c r="E11" s="44">
        <v>20</v>
      </c>
      <c r="F11" s="3">
        <f>IF(B11="MAL",E11,IF(E11&gt;=11,E11+variables!$B$1,11))</f>
        <v>21</v>
      </c>
      <c r="G11" s="68">
        <f t="shared" si="11"/>
        <v>0.5714285714285714</v>
      </c>
      <c r="H11" s="125">
        <v>4</v>
      </c>
      <c r="I11" s="125">
        <f t="shared" si="12"/>
        <v>4</v>
      </c>
      <c r="J11" s="133"/>
      <c r="K11" s="18">
        <v>2019</v>
      </c>
      <c r="L11" s="13">
        <v>2019</v>
      </c>
      <c r="M11" s="13"/>
      <c r="N11" s="13">
        <v>1</v>
      </c>
      <c r="O11" s="13"/>
      <c r="P11" s="119">
        <f t="shared" si="13"/>
        <v>5</v>
      </c>
      <c r="Q11" s="13"/>
      <c r="R11" s="13"/>
      <c r="S11" s="13"/>
      <c r="T11" s="13"/>
      <c r="U11" s="3">
        <f t="shared" si="0"/>
        <v>5</v>
      </c>
      <c r="V11" s="13"/>
      <c r="W11" s="13"/>
      <c r="X11" s="13"/>
      <c r="Y11" s="13"/>
      <c r="Z11" s="3">
        <f t="shared" si="1"/>
        <v>5</v>
      </c>
      <c r="AA11" s="13"/>
      <c r="AB11" s="13"/>
      <c r="AC11" s="13">
        <v>7</v>
      </c>
      <c r="AD11" s="13"/>
      <c r="AE11" s="3">
        <f t="shared" si="2"/>
        <v>12</v>
      </c>
      <c r="AF11" s="13"/>
      <c r="AG11" s="13"/>
      <c r="AH11" s="13"/>
      <c r="AI11" s="13"/>
      <c r="AJ11" s="3">
        <f t="shared" si="3"/>
        <v>12</v>
      </c>
      <c r="AK11" s="13"/>
      <c r="AL11" s="13"/>
      <c r="AM11" s="13"/>
      <c r="AN11" s="13"/>
      <c r="AO11" s="3">
        <f t="shared" si="4"/>
        <v>12</v>
      </c>
      <c r="AP11" s="13"/>
      <c r="AQ11" s="13"/>
      <c r="AR11" s="13"/>
      <c r="AS11" s="13"/>
      <c r="AT11" s="3">
        <f t="shared" si="5"/>
        <v>12</v>
      </c>
      <c r="AU11" s="13"/>
      <c r="AV11" s="13"/>
      <c r="AW11" s="13"/>
      <c r="AX11" s="13"/>
      <c r="AY11" s="3">
        <f t="shared" si="6"/>
        <v>12</v>
      </c>
      <c r="AZ11" s="13"/>
      <c r="BA11" s="13"/>
      <c r="BB11" s="13"/>
      <c r="BC11" s="13"/>
      <c r="BD11" s="3">
        <f t="shared" si="7"/>
        <v>12</v>
      </c>
      <c r="BE11" s="13"/>
      <c r="BF11" s="13"/>
      <c r="BG11" s="13"/>
      <c r="BH11" s="13"/>
      <c r="BI11" s="3">
        <f t="shared" si="8"/>
        <v>12</v>
      </c>
      <c r="BJ11" s="13"/>
      <c r="BK11" s="13"/>
      <c r="BL11" s="13"/>
      <c r="BM11" s="13"/>
      <c r="BN11" s="3">
        <f t="shared" si="9"/>
        <v>12</v>
      </c>
      <c r="BO11" s="13"/>
      <c r="BP11" s="13"/>
      <c r="BQ11" s="13"/>
      <c r="BR11" s="13"/>
      <c r="BS11" s="3">
        <f t="shared" si="10"/>
        <v>12</v>
      </c>
    </row>
    <row r="12" spans="1:71" s="33" customFormat="1" x14ac:dyDescent="0.25">
      <c r="A12" s="3"/>
      <c r="B12" s="3"/>
      <c r="C12" s="3"/>
      <c r="D12" s="3"/>
      <c r="E12" s="3"/>
      <c r="F12" s="3"/>
      <c r="G12" s="3"/>
      <c r="H12" s="119"/>
      <c r="I12" s="119"/>
      <c r="J12" s="119"/>
      <c r="K12" s="3"/>
      <c r="L12" s="3"/>
      <c r="M12" s="3">
        <f>SUM(M4:M11)</f>
        <v>0</v>
      </c>
      <c r="N12" s="3">
        <f>SUM(N4:N11)</f>
        <v>1</v>
      </c>
      <c r="O12" s="3">
        <f>SUM(O4:O11)</f>
        <v>0</v>
      </c>
      <c r="P12" s="119">
        <f>SUM(P3:P11)</f>
        <v>153</v>
      </c>
      <c r="Q12" s="119">
        <f t="shared" ref="Q12:BN12" si="14">SUM(Q3:Q11)</f>
        <v>0</v>
      </c>
      <c r="R12" s="119">
        <f t="shared" si="14"/>
        <v>0</v>
      </c>
      <c r="S12" s="119">
        <f t="shared" si="14"/>
        <v>0</v>
      </c>
      <c r="T12" s="119">
        <f t="shared" si="14"/>
        <v>0</v>
      </c>
      <c r="U12" s="119">
        <f t="shared" si="14"/>
        <v>153</v>
      </c>
      <c r="V12" s="119">
        <f t="shared" si="14"/>
        <v>0</v>
      </c>
      <c r="W12" s="119">
        <f t="shared" si="14"/>
        <v>0</v>
      </c>
      <c r="X12" s="119">
        <f t="shared" si="14"/>
        <v>0</v>
      </c>
      <c r="Y12" s="119">
        <f t="shared" si="14"/>
        <v>0</v>
      </c>
      <c r="Z12" s="119">
        <f t="shared" si="14"/>
        <v>153</v>
      </c>
      <c r="AA12" s="119">
        <f t="shared" si="14"/>
        <v>0</v>
      </c>
      <c r="AB12" s="119">
        <f t="shared" si="14"/>
        <v>13</v>
      </c>
      <c r="AC12" s="119">
        <f t="shared" si="14"/>
        <v>22</v>
      </c>
      <c r="AD12" s="119">
        <f t="shared" si="14"/>
        <v>0</v>
      </c>
      <c r="AE12" s="119">
        <f t="shared" si="14"/>
        <v>188</v>
      </c>
      <c r="AF12" s="119">
        <f t="shared" si="14"/>
        <v>0</v>
      </c>
      <c r="AG12" s="119">
        <f t="shared" si="14"/>
        <v>0</v>
      </c>
      <c r="AH12" s="119">
        <f t="shared" si="14"/>
        <v>0</v>
      </c>
      <c r="AI12" s="119">
        <f t="shared" si="14"/>
        <v>0</v>
      </c>
      <c r="AJ12" s="119">
        <f t="shared" si="14"/>
        <v>188</v>
      </c>
      <c r="AK12" s="119">
        <f t="shared" si="14"/>
        <v>0</v>
      </c>
      <c r="AL12" s="119">
        <f t="shared" si="14"/>
        <v>0</v>
      </c>
      <c r="AM12" s="119">
        <f t="shared" si="14"/>
        <v>0</v>
      </c>
      <c r="AN12" s="119">
        <f t="shared" si="14"/>
        <v>0</v>
      </c>
      <c r="AO12" s="119">
        <f t="shared" si="14"/>
        <v>188</v>
      </c>
      <c r="AP12" s="119">
        <f t="shared" si="14"/>
        <v>0</v>
      </c>
      <c r="AQ12" s="119">
        <f t="shared" si="14"/>
        <v>0</v>
      </c>
      <c r="AR12" s="119">
        <f t="shared" si="14"/>
        <v>0</v>
      </c>
      <c r="AS12" s="119">
        <f t="shared" si="14"/>
        <v>0</v>
      </c>
      <c r="AT12" s="119">
        <f t="shared" si="14"/>
        <v>188</v>
      </c>
      <c r="AU12" s="119">
        <f t="shared" si="14"/>
        <v>0</v>
      </c>
      <c r="AV12" s="119">
        <f t="shared" si="14"/>
        <v>0</v>
      </c>
      <c r="AW12" s="119">
        <f t="shared" si="14"/>
        <v>0</v>
      </c>
      <c r="AX12" s="119">
        <f t="shared" si="14"/>
        <v>0</v>
      </c>
      <c r="AY12" s="119">
        <f t="shared" si="14"/>
        <v>188</v>
      </c>
      <c r="AZ12" s="119">
        <f t="shared" si="14"/>
        <v>0</v>
      </c>
      <c r="BA12" s="119">
        <f t="shared" si="14"/>
        <v>0</v>
      </c>
      <c r="BB12" s="119">
        <f t="shared" si="14"/>
        <v>0</v>
      </c>
      <c r="BC12" s="119">
        <f t="shared" si="14"/>
        <v>0</v>
      </c>
      <c r="BD12" s="119">
        <f t="shared" si="14"/>
        <v>188</v>
      </c>
      <c r="BE12" s="119">
        <f t="shared" si="14"/>
        <v>0</v>
      </c>
      <c r="BF12" s="119">
        <f t="shared" si="14"/>
        <v>0</v>
      </c>
      <c r="BG12" s="119">
        <f t="shared" si="14"/>
        <v>0</v>
      </c>
      <c r="BH12" s="119">
        <f t="shared" si="14"/>
        <v>0</v>
      </c>
      <c r="BI12" s="119">
        <f t="shared" si="14"/>
        <v>188</v>
      </c>
      <c r="BJ12" s="119">
        <f t="shared" si="14"/>
        <v>0</v>
      </c>
      <c r="BK12" s="119">
        <f t="shared" si="14"/>
        <v>0</v>
      </c>
      <c r="BL12" s="119">
        <f t="shared" si="14"/>
        <v>0</v>
      </c>
      <c r="BM12" s="119">
        <f t="shared" si="14"/>
        <v>0</v>
      </c>
      <c r="BN12" s="119">
        <f t="shared" si="14"/>
        <v>188</v>
      </c>
      <c r="BO12" s="119">
        <f>SUM(BO3:BO11)</f>
        <v>0</v>
      </c>
      <c r="BP12" s="119">
        <f>SUM(BP3:BP11)</f>
        <v>0</v>
      </c>
      <c r="BQ12" s="119">
        <f>SUM(BQ3:BQ11)</f>
        <v>0</v>
      </c>
      <c r="BR12" s="119">
        <f>SUM(BR3:BR11)</f>
        <v>0</v>
      </c>
      <c r="BS12" s="119">
        <f>SUM(BS3:BS11)</f>
        <v>188</v>
      </c>
    </row>
    <row r="13" spans="1:71" s="33" customFormat="1" x14ac:dyDescent="0.25">
      <c r="A13" s="3"/>
      <c r="B13" s="3" t="s">
        <v>264</v>
      </c>
      <c r="C13" s="3">
        <f>COUNT(C4:C11)</f>
        <v>8</v>
      </c>
      <c r="D13" s="3"/>
      <c r="E13" s="3">
        <f>SUM(E3:E11)</f>
        <v>266</v>
      </c>
      <c r="F13" s="3">
        <f>SUM(F3:F11)</f>
        <v>274</v>
      </c>
      <c r="G13" s="32">
        <f>$BS12/F13</f>
        <v>0.68613138686131392</v>
      </c>
      <c r="H13" s="119">
        <f>SUM(H3:H11)</f>
        <v>152</v>
      </c>
      <c r="I13" s="119">
        <f>SUM(I3:I11)</f>
        <v>152</v>
      </c>
      <c r="J13" s="119">
        <f>SUM(J3:J11)</f>
        <v>0</v>
      </c>
      <c r="K13" s="3"/>
      <c r="L13" s="3"/>
      <c r="M13" s="3"/>
      <c r="N13" s="3"/>
      <c r="O13" s="3"/>
      <c r="P13" s="32">
        <f>P12/F13</f>
        <v>0.55839416058394165</v>
      </c>
      <c r="Q13" s="3"/>
      <c r="R13" s="3">
        <f>M12+R12</f>
        <v>0</v>
      </c>
      <c r="S13" s="3">
        <f>N12+S12</f>
        <v>1</v>
      </c>
      <c r="T13" s="3">
        <f>O12+T12</f>
        <v>0</v>
      </c>
      <c r="U13" s="32">
        <f>U12/F13</f>
        <v>0.55839416058394165</v>
      </c>
      <c r="V13" s="3"/>
      <c r="W13" s="3">
        <f>R13+W12</f>
        <v>0</v>
      </c>
      <c r="X13" s="3">
        <f>S13+X12</f>
        <v>1</v>
      </c>
      <c r="Y13" s="3">
        <f>T13+Y12</f>
        <v>0</v>
      </c>
      <c r="Z13" s="32">
        <f>Z12/F13</f>
        <v>0.55839416058394165</v>
      </c>
      <c r="AA13" s="3"/>
      <c r="AB13" s="3">
        <f>W13+AB12</f>
        <v>13</v>
      </c>
      <c r="AC13" s="3">
        <f>X13+AC12</f>
        <v>23</v>
      </c>
      <c r="AD13" s="3">
        <f>Y13+AD12</f>
        <v>0</v>
      </c>
      <c r="AE13" s="32">
        <f>AE12/F13</f>
        <v>0.68613138686131392</v>
      </c>
      <c r="AF13" s="3"/>
      <c r="AG13" s="3">
        <f>AB13+AG12</f>
        <v>13</v>
      </c>
      <c r="AH13" s="3">
        <f>AC13+AH12</f>
        <v>23</v>
      </c>
      <c r="AI13" s="3">
        <f>AD13+AI12</f>
        <v>0</v>
      </c>
      <c r="AJ13" s="32">
        <f>AJ12/F13</f>
        <v>0.68613138686131392</v>
      </c>
      <c r="AK13" s="3"/>
      <c r="AL13" s="3">
        <f>AG13+AL12</f>
        <v>13</v>
      </c>
      <c r="AM13" s="3">
        <f>AH13+AM12</f>
        <v>23</v>
      </c>
      <c r="AN13" s="3">
        <f>AI13+AN12</f>
        <v>0</v>
      </c>
      <c r="AO13" s="32">
        <f>AO12/F13</f>
        <v>0.68613138686131392</v>
      </c>
      <c r="AP13" s="3"/>
      <c r="AQ13" s="3">
        <f>AL13+AQ12</f>
        <v>13</v>
      </c>
      <c r="AR13" s="3">
        <f>AM13+AR12</f>
        <v>23</v>
      </c>
      <c r="AS13" s="3">
        <f>AN13+AS12</f>
        <v>0</v>
      </c>
      <c r="AT13" s="32">
        <f>AT12/F13</f>
        <v>0.68613138686131392</v>
      </c>
      <c r="AU13" s="3"/>
      <c r="AV13" s="3">
        <f>AQ13+AV12</f>
        <v>13</v>
      </c>
      <c r="AW13" s="3">
        <f>AR13+AW12</f>
        <v>23</v>
      </c>
      <c r="AX13" s="3">
        <f>AS13+AX12</f>
        <v>0</v>
      </c>
      <c r="AY13" s="32">
        <f>AY12/F13</f>
        <v>0.68613138686131392</v>
      </c>
      <c r="AZ13" s="3"/>
      <c r="BA13" s="3">
        <f>AV13+BA12</f>
        <v>13</v>
      </c>
      <c r="BB13" s="3">
        <f>AW13+BB12</f>
        <v>23</v>
      </c>
      <c r="BC13" s="3">
        <f>AX13+BC12</f>
        <v>0</v>
      </c>
      <c r="BD13" s="32">
        <f>BD12/F13</f>
        <v>0.68613138686131392</v>
      </c>
      <c r="BE13" s="3"/>
      <c r="BF13" s="3">
        <f>BA13+BF12</f>
        <v>13</v>
      </c>
      <c r="BG13" s="3">
        <f>BB13+BG12</f>
        <v>23</v>
      </c>
      <c r="BH13" s="3">
        <f>BC13+BH12</f>
        <v>0</v>
      </c>
      <c r="BI13" s="32">
        <f>BI12/F13</f>
        <v>0.68613138686131392</v>
      </c>
      <c r="BJ13" s="3"/>
      <c r="BK13" s="3">
        <f>BF13+BK12</f>
        <v>13</v>
      </c>
      <c r="BL13" s="3">
        <f>BG13+BL12</f>
        <v>23</v>
      </c>
      <c r="BM13" s="3">
        <f>BH13+BM12</f>
        <v>0</v>
      </c>
      <c r="BN13" s="32">
        <f>BN12/F13</f>
        <v>0.68613138686131392</v>
      </c>
      <c r="BO13" s="3"/>
      <c r="BP13" s="3">
        <f>BK13+BP12</f>
        <v>13</v>
      </c>
      <c r="BQ13" s="3">
        <f>BL13+BQ12</f>
        <v>23</v>
      </c>
      <c r="BR13" s="3">
        <f>BM13+BR12</f>
        <v>0</v>
      </c>
      <c r="BS13" s="32">
        <f>BS12/F13</f>
        <v>0.68613138686131392</v>
      </c>
    </row>
    <row r="14" spans="1:71" s="33" customFormat="1" x14ac:dyDescent="0.25">
      <c r="H14" s="130"/>
      <c r="I14" s="130"/>
      <c r="J14" s="130"/>
    </row>
    <row r="15" spans="1:71" s="33" customFormat="1" x14ac:dyDescent="0.25">
      <c r="A15" s="31" t="s">
        <v>49</v>
      </c>
      <c r="B15" s="42"/>
      <c r="C15" s="43"/>
      <c r="D15" s="43"/>
      <c r="E15" s="44"/>
      <c r="F15" s="3"/>
      <c r="G15" s="32"/>
      <c r="H15" s="119"/>
      <c r="I15" s="119"/>
      <c r="J15" s="133"/>
      <c r="K15" s="3"/>
      <c r="L15" s="3"/>
      <c r="M15" s="13"/>
      <c r="N15" s="13"/>
      <c r="O15" s="13"/>
      <c r="P15" s="3"/>
      <c r="Q15" s="42"/>
      <c r="R15" s="13"/>
      <c r="S15" s="13"/>
      <c r="T15" s="13"/>
      <c r="U15" s="3"/>
      <c r="V15" s="13"/>
      <c r="W15" s="13"/>
      <c r="X15" s="13"/>
      <c r="Y15" s="13"/>
      <c r="Z15" s="3"/>
      <c r="AA15" s="13"/>
      <c r="AB15" s="13"/>
      <c r="AC15" s="13"/>
      <c r="AD15" s="13"/>
      <c r="AE15" s="3"/>
      <c r="AF15" s="13"/>
      <c r="AG15" s="13"/>
      <c r="AH15" s="13"/>
      <c r="AI15" s="13"/>
      <c r="AJ15" s="3"/>
      <c r="AK15" s="13"/>
      <c r="AL15" s="13"/>
      <c r="AM15" s="13"/>
      <c r="AN15" s="13"/>
      <c r="AO15" s="3"/>
      <c r="AP15" s="13"/>
      <c r="AQ15" s="13"/>
      <c r="AR15" s="13"/>
      <c r="AS15" s="13"/>
      <c r="AT15" s="3"/>
      <c r="AU15" s="13"/>
      <c r="AV15" s="13"/>
      <c r="AW15" s="13"/>
      <c r="AX15" s="13"/>
      <c r="AY15" s="3"/>
      <c r="AZ15" s="13"/>
      <c r="BA15" s="13"/>
      <c r="BB15" s="13"/>
      <c r="BC15" s="13"/>
      <c r="BD15" s="3"/>
      <c r="BE15" s="13"/>
      <c r="BF15" s="13"/>
      <c r="BG15" s="13"/>
      <c r="BH15" s="13"/>
      <c r="BI15" s="3"/>
      <c r="BJ15" s="13"/>
      <c r="BK15" s="13"/>
      <c r="BL15" s="13"/>
      <c r="BM15" s="13"/>
      <c r="BN15" s="3"/>
      <c r="BO15" s="13"/>
      <c r="BP15" s="13"/>
      <c r="BQ15" s="13"/>
      <c r="BR15" s="13"/>
      <c r="BS15" s="3"/>
    </row>
    <row r="16" spans="1:71" s="345" customFormat="1" x14ac:dyDescent="0.25">
      <c r="A16" s="335"/>
      <c r="B16" s="336" t="s">
        <v>29</v>
      </c>
      <c r="C16" s="337">
        <v>6</v>
      </c>
      <c r="D16" s="337">
        <v>1064</v>
      </c>
      <c r="E16" s="338">
        <v>50</v>
      </c>
      <c r="F16" s="335">
        <f>IF(B16="MAL",E16,IF(E16&gt;=11,E16+variables!$B$1,11))</f>
        <v>51</v>
      </c>
      <c r="G16" s="339">
        <f>$BS16/F16</f>
        <v>1.0392156862745099</v>
      </c>
      <c r="H16" s="340">
        <v>26</v>
      </c>
      <c r="I16" s="340">
        <f>+H16+J16</f>
        <v>26</v>
      </c>
      <c r="J16" s="341"/>
      <c r="K16" s="342">
        <v>2019</v>
      </c>
      <c r="L16" s="343">
        <v>2019</v>
      </c>
      <c r="M16" s="342"/>
      <c r="N16" s="342"/>
      <c r="O16" s="342"/>
      <c r="P16" s="340">
        <f>SUM(M16:O16)+H16</f>
        <v>26</v>
      </c>
      <c r="Q16" s="344"/>
      <c r="R16" s="342"/>
      <c r="S16" s="342"/>
      <c r="T16" s="342"/>
      <c r="U16" s="335">
        <f>SUM(P16:T16)</f>
        <v>26</v>
      </c>
      <c r="V16" s="342"/>
      <c r="W16" s="342"/>
      <c r="X16" s="342"/>
      <c r="Y16" s="342"/>
      <c r="Z16" s="335">
        <f>SUM(U16:Y16)</f>
        <v>26</v>
      </c>
      <c r="AA16" s="342"/>
      <c r="AB16" s="342"/>
      <c r="AC16" s="342"/>
      <c r="AD16" s="342"/>
      <c r="AE16" s="335">
        <f>SUM(Z16:AD16)</f>
        <v>26</v>
      </c>
      <c r="AF16" s="342"/>
      <c r="AG16" s="342"/>
      <c r="AH16" s="342"/>
      <c r="AI16" s="342"/>
      <c r="AJ16" s="335">
        <f>SUM(AE16:AI16)</f>
        <v>26</v>
      </c>
      <c r="AK16" s="342"/>
      <c r="AL16" s="342"/>
      <c r="AM16" s="342"/>
      <c r="AN16" s="342"/>
      <c r="AO16" s="335">
        <f>SUM(AJ16:AN16)</f>
        <v>26</v>
      </c>
      <c r="AP16" s="342"/>
      <c r="AQ16" s="342"/>
      <c r="AR16" s="342">
        <v>23</v>
      </c>
      <c r="AS16" s="342"/>
      <c r="AT16" s="335">
        <f>SUM(AO16:AS16)</f>
        <v>49</v>
      </c>
      <c r="AU16" s="342"/>
      <c r="AV16" s="342">
        <v>4</v>
      </c>
      <c r="AW16" s="342"/>
      <c r="AX16" s="342"/>
      <c r="AY16" s="335">
        <f>SUM(AT16:AX16)</f>
        <v>53</v>
      </c>
      <c r="AZ16" s="342"/>
      <c r="BA16" s="342"/>
      <c r="BB16" s="342"/>
      <c r="BC16" s="342"/>
      <c r="BD16" s="335">
        <f>SUM(AY16:BC16)</f>
        <v>53</v>
      </c>
      <c r="BE16" s="342"/>
      <c r="BF16" s="342"/>
      <c r="BG16" s="342"/>
      <c r="BH16" s="342"/>
      <c r="BI16" s="335">
        <f>SUM(BD16:BH16)</f>
        <v>53</v>
      </c>
      <c r="BJ16" s="342"/>
      <c r="BK16" s="342"/>
      <c r="BL16" s="342"/>
      <c r="BM16" s="342"/>
      <c r="BN16" s="335">
        <f>SUM(BI16:BM16)</f>
        <v>53</v>
      </c>
      <c r="BO16" s="342"/>
      <c r="BP16" s="342"/>
      <c r="BQ16" s="342"/>
      <c r="BR16" s="342"/>
      <c r="BS16" s="335">
        <f>SUM(BN16:BR16)</f>
        <v>53</v>
      </c>
    </row>
    <row r="17" spans="1:71" s="30" customFormat="1" x14ac:dyDescent="0.25">
      <c r="A17" s="3"/>
      <c r="B17" s="3"/>
      <c r="C17" s="3"/>
      <c r="D17" s="3"/>
      <c r="E17" s="3"/>
      <c r="F17" s="3"/>
      <c r="G17" s="3"/>
      <c r="H17" s="119"/>
      <c r="I17" s="119"/>
      <c r="J17" s="119"/>
      <c r="K17" s="3"/>
      <c r="L17" s="3"/>
      <c r="M17" s="3">
        <f t="shared" ref="M17:AR17" si="15">SUM(M16:M16)</f>
        <v>0</v>
      </c>
      <c r="N17" s="3">
        <f t="shared" si="15"/>
        <v>0</v>
      </c>
      <c r="O17" s="3">
        <f t="shared" si="15"/>
        <v>0</v>
      </c>
      <c r="P17" s="3">
        <f t="shared" si="15"/>
        <v>26</v>
      </c>
      <c r="Q17" s="3">
        <f t="shared" si="15"/>
        <v>0</v>
      </c>
      <c r="R17" s="3">
        <f t="shared" si="15"/>
        <v>0</v>
      </c>
      <c r="S17" s="3">
        <f t="shared" si="15"/>
        <v>0</v>
      </c>
      <c r="T17" s="3">
        <f t="shared" si="15"/>
        <v>0</v>
      </c>
      <c r="U17" s="3">
        <f t="shared" si="15"/>
        <v>26</v>
      </c>
      <c r="V17" s="3">
        <f t="shared" si="15"/>
        <v>0</v>
      </c>
      <c r="W17" s="3">
        <f t="shared" si="15"/>
        <v>0</v>
      </c>
      <c r="X17" s="3">
        <f t="shared" si="15"/>
        <v>0</v>
      </c>
      <c r="Y17" s="3">
        <f t="shared" si="15"/>
        <v>0</v>
      </c>
      <c r="Z17" s="3">
        <f t="shared" si="15"/>
        <v>26</v>
      </c>
      <c r="AA17" s="3">
        <f t="shared" si="15"/>
        <v>0</v>
      </c>
      <c r="AB17" s="3">
        <f t="shared" si="15"/>
        <v>0</v>
      </c>
      <c r="AC17" s="3">
        <f t="shared" si="15"/>
        <v>0</v>
      </c>
      <c r="AD17" s="3">
        <f t="shared" si="15"/>
        <v>0</v>
      </c>
      <c r="AE17" s="3">
        <f t="shared" si="15"/>
        <v>26</v>
      </c>
      <c r="AF17" s="3">
        <f t="shared" si="15"/>
        <v>0</v>
      </c>
      <c r="AG17" s="3">
        <f t="shared" si="15"/>
        <v>0</v>
      </c>
      <c r="AH17" s="3">
        <f t="shared" si="15"/>
        <v>0</v>
      </c>
      <c r="AI17" s="3">
        <f t="shared" si="15"/>
        <v>0</v>
      </c>
      <c r="AJ17" s="3">
        <f t="shared" si="15"/>
        <v>26</v>
      </c>
      <c r="AK17" s="3">
        <f t="shared" si="15"/>
        <v>0</v>
      </c>
      <c r="AL17" s="3">
        <f t="shared" si="15"/>
        <v>0</v>
      </c>
      <c r="AM17" s="3">
        <f t="shared" si="15"/>
        <v>0</v>
      </c>
      <c r="AN17" s="3">
        <f t="shared" si="15"/>
        <v>0</v>
      </c>
      <c r="AO17" s="3">
        <f t="shared" si="15"/>
        <v>26</v>
      </c>
      <c r="AP17" s="3">
        <f t="shared" si="15"/>
        <v>0</v>
      </c>
      <c r="AQ17" s="3">
        <f t="shared" si="15"/>
        <v>0</v>
      </c>
      <c r="AR17" s="3">
        <f t="shared" si="15"/>
        <v>23</v>
      </c>
      <c r="AS17" s="3">
        <f t="shared" ref="AS17:BN17" si="16">SUM(AS16:AS16)</f>
        <v>0</v>
      </c>
      <c r="AT17" s="3">
        <f t="shared" si="16"/>
        <v>49</v>
      </c>
      <c r="AU17" s="3">
        <f t="shared" si="16"/>
        <v>0</v>
      </c>
      <c r="AV17" s="3">
        <f t="shared" si="16"/>
        <v>4</v>
      </c>
      <c r="AW17" s="3">
        <f t="shared" si="16"/>
        <v>0</v>
      </c>
      <c r="AX17" s="3">
        <f t="shared" si="16"/>
        <v>0</v>
      </c>
      <c r="AY17" s="3">
        <f t="shared" si="16"/>
        <v>53</v>
      </c>
      <c r="AZ17" s="3">
        <f t="shared" si="16"/>
        <v>0</v>
      </c>
      <c r="BA17" s="3">
        <f t="shared" si="16"/>
        <v>0</v>
      </c>
      <c r="BB17" s="3">
        <f t="shared" si="16"/>
        <v>0</v>
      </c>
      <c r="BC17" s="3">
        <f t="shared" si="16"/>
        <v>0</v>
      </c>
      <c r="BD17" s="3">
        <f t="shared" si="16"/>
        <v>53</v>
      </c>
      <c r="BE17" s="3">
        <f t="shared" si="16"/>
        <v>0</v>
      </c>
      <c r="BF17" s="3">
        <f t="shared" si="16"/>
        <v>0</v>
      </c>
      <c r="BG17" s="3">
        <f t="shared" si="16"/>
        <v>0</v>
      </c>
      <c r="BH17" s="3">
        <f t="shared" si="16"/>
        <v>0</v>
      </c>
      <c r="BI17" s="3">
        <f t="shared" si="16"/>
        <v>53</v>
      </c>
      <c r="BJ17" s="3">
        <f t="shared" si="16"/>
        <v>0</v>
      </c>
      <c r="BK17" s="3">
        <f t="shared" si="16"/>
        <v>0</v>
      </c>
      <c r="BL17" s="3">
        <f t="shared" si="16"/>
        <v>0</v>
      </c>
      <c r="BM17" s="3">
        <f t="shared" si="16"/>
        <v>0</v>
      </c>
      <c r="BN17" s="3">
        <f t="shared" si="16"/>
        <v>53</v>
      </c>
      <c r="BO17" s="3">
        <f>SUM(BO16:BO16)</f>
        <v>0</v>
      </c>
      <c r="BP17" s="3">
        <f>SUM(BP16:BP16)</f>
        <v>0</v>
      </c>
      <c r="BQ17" s="3">
        <f>SUM(BQ16:BQ16)</f>
        <v>0</v>
      </c>
      <c r="BR17" s="3">
        <f>SUM(BR16:BR16)</f>
        <v>0</v>
      </c>
      <c r="BS17" s="3">
        <f>SUM(BS16:BS16)</f>
        <v>53</v>
      </c>
    </row>
    <row r="18" spans="1:71" s="30" customFormat="1" x14ac:dyDescent="0.25">
      <c r="A18" s="3"/>
      <c r="B18" s="3" t="s">
        <v>264</v>
      </c>
      <c r="C18" s="3">
        <f>COUNT(C16:C16)</f>
        <v>1</v>
      </c>
      <c r="D18" s="3"/>
      <c r="E18" s="3">
        <f>SUM(E16:E16)</f>
        <v>50</v>
      </c>
      <c r="F18" s="3">
        <f>SUM(F16:F16)</f>
        <v>51</v>
      </c>
      <c r="G18" s="32">
        <f>$BS17/F18</f>
        <v>1.0392156862745099</v>
      </c>
      <c r="H18" s="119">
        <f>SUM(H16:H16)</f>
        <v>26</v>
      </c>
      <c r="I18" s="119">
        <f>SUM(I16:I16)</f>
        <v>26</v>
      </c>
      <c r="J18" s="119">
        <f>SUM(J16:J16)</f>
        <v>0</v>
      </c>
      <c r="K18" s="3"/>
      <c r="L18" s="3"/>
      <c r="M18" s="3"/>
      <c r="N18" s="3"/>
      <c r="O18" s="3"/>
      <c r="P18" s="32">
        <f>P17/F18</f>
        <v>0.50980392156862742</v>
      </c>
      <c r="Q18" s="3"/>
      <c r="R18" s="3">
        <f>M17+R17</f>
        <v>0</v>
      </c>
      <c r="S18" s="3">
        <f>N17+S17</f>
        <v>0</v>
      </c>
      <c r="T18" s="3">
        <f>O17+T17</f>
        <v>0</v>
      </c>
      <c r="U18" s="32">
        <f>U17/F18</f>
        <v>0.50980392156862742</v>
      </c>
      <c r="V18" s="3"/>
      <c r="W18" s="3">
        <f>R18+W17</f>
        <v>0</v>
      </c>
      <c r="X18" s="3">
        <f>S18+X17</f>
        <v>0</v>
      </c>
      <c r="Y18" s="3">
        <f>T18+Y17</f>
        <v>0</v>
      </c>
      <c r="Z18" s="32">
        <f>Z17/F18</f>
        <v>0.50980392156862742</v>
      </c>
      <c r="AA18" s="3"/>
      <c r="AB18" s="3">
        <f>W18+AB17</f>
        <v>0</v>
      </c>
      <c r="AC18" s="3">
        <f>X18+AC17</f>
        <v>0</v>
      </c>
      <c r="AD18" s="3">
        <f>Y18+AD17</f>
        <v>0</v>
      </c>
      <c r="AE18" s="32">
        <f>AE17/F18</f>
        <v>0.50980392156862742</v>
      </c>
      <c r="AF18" s="3"/>
      <c r="AG18" s="3">
        <f>AB18+AG17</f>
        <v>0</v>
      </c>
      <c r="AH18" s="3">
        <f>AC18+AH17</f>
        <v>0</v>
      </c>
      <c r="AI18" s="3">
        <f>AD18+AI17</f>
        <v>0</v>
      </c>
      <c r="AJ18" s="32">
        <f>AJ17/F18</f>
        <v>0.50980392156862742</v>
      </c>
      <c r="AK18" s="3"/>
      <c r="AL18" s="3">
        <f>AG18+AL17</f>
        <v>0</v>
      </c>
      <c r="AM18" s="3">
        <f>AH18+AM17</f>
        <v>0</v>
      </c>
      <c r="AN18" s="3">
        <f>AI18+AN17</f>
        <v>0</v>
      </c>
      <c r="AO18" s="32">
        <f>AO17/F18</f>
        <v>0.50980392156862742</v>
      </c>
      <c r="AP18" s="3"/>
      <c r="AQ18" s="3">
        <f>AL18+AQ17</f>
        <v>0</v>
      </c>
      <c r="AR18" s="3">
        <f>AM18+AR17</f>
        <v>23</v>
      </c>
      <c r="AS18" s="3">
        <f>AN18+AS17</f>
        <v>0</v>
      </c>
      <c r="AT18" s="32">
        <f>AT17/F18</f>
        <v>0.96078431372549022</v>
      </c>
      <c r="AU18" s="3"/>
      <c r="AV18" s="3">
        <f>AQ18+AV17</f>
        <v>4</v>
      </c>
      <c r="AW18" s="3">
        <f>AR18+AW17</f>
        <v>23</v>
      </c>
      <c r="AX18" s="3">
        <f>AS18+AX17</f>
        <v>0</v>
      </c>
      <c r="AY18" s="32">
        <f>AY17/F18</f>
        <v>1.0392156862745099</v>
      </c>
      <c r="AZ18" s="3"/>
      <c r="BA18" s="3">
        <f>AV18+BA17</f>
        <v>4</v>
      </c>
      <c r="BB18" s="3">
        <f>AW18+BB17</f>
        <v>23</v>
      </c>
      <c r="BC18" s="3">
        <f>AX18+BC17</f>
        <v>0</v>
      </c>
      <c r="BD18" s="32">
        <f>BD17/F18</f>
        <v>1.0392156862745099</v>
      </c>
      <c r="BE18" s="3"/>
      <c r="BF18" s="3">
        <f>BA18+BF17</f>
        <v>4</v>
      </c>
      <c r="BG18" s="3">
        <f>BB18+BG17</f>
        <v>23</v>
      </c>
      <c r="BH18" s="3">
        <f>BC18+BH17</f>
        <v>0</v>
      </c>
      <c r="BI18" s="32">
        <f>BI17/F18</f>
        <v>1.0392156862745099</v>
      </c>
      <c r="BJ18" s="3"/>
      <c r="BK18" s="3">
        <f>BF18+BK17</f>
        <v>4</v>
      </c>
      <c r="BL18" s="3">
        <f>BG18+BL17</f>
        <v>23</v>
      </c>
      <c r="BM18" s="3">
        <f>BH18+BM17</f>
        <v>0</v>
      </c>
      <c r="BN18" s="32">
        <f>BN17/F18</f>
        <v>1.0392156862745099</v>
      </c>
      <c r="BO18" s="3"/>
      <c r="BP18" s="3">
        <f>BK18+BP17</f>
        <v>4</v>
      </c>
      <c r="BQ18" s="3">
        <f>BL18+BQ17</f>
        <v>23</v>
      </c>
      <c r="BR18" s="3">
        <f>BM18+BR17</f>
        <v>0</v>
      </c>
      <c r="BS18" s="32">
        <f>BS17/F18</f>
        <v>1.0392156862745099</v>
      </c>
    </row>
    <row r="19" spans="1:71" s="30" customFormat="1" x14ac:dyDescent="0.25">
      <c r="H19" s="129"/>
      <c r="I19" s="129"/>
      <c r="J19" s="129"/>
    </row>
    <row r="20" spans="1:71" s="30" customFormat="1" x14ac:dyDescent="0.25">
      <c r="A20" s="31" t="s">
        <v>203</v>
      </c>
      <c r="B20" s="3" t="s">
        <v>124</v>
      </c>
      <c r="C20" s="3"/>
      <c r="D20" s="3"/>
      <c r="E20" s="44">
        <v>42</v>
      </c>
      <c r="F20" s="3">
        <f>IF(B20="MAL",E20,IF(E20&gt;=11,E20+variables!$B$1,11))</f>
        <v>42</v>
      </c>
      <c r="G20" s="32">
        <f>BS20/F20</f>
        <v>0.69047619047619047</v>
      </c>
      <c r="H20" s="119">
        <v>29</v>
      </c>
      <c r="I20" s="119">
        <f>+H20+J20</f>
        <v>29</v>
      </c>
      <c r="J20" s="133"/>
      <c r="K20" s="13">
        <v>2019</v>
      </c>
      <c r="L20" s="13">
        <v>2019</v>
      </c>
      <c r="M20" s="13"/>
      <c r="N20" s="13"/>
      <c r="O20" s="13"/>
      <c r="P20" s="119">
        <f>+H20</f>
        <v>29</v>
      </c>
      <c r="Q20" s="13"/>
      <c r="R20" s="13"/>
      <c r="S20" s="13"/>
      <c r="T20" s="13"/>
      <c r="U20" s="3">
        <f t="shared" ref="U20:U32" si="17">SUM(P20:T20)</f>
        <v>29</v>
      </c>
      <c r="V20" s="13"/>
      <c r="W20" s="13"/>
      <c r="X20" s="13"/>
      <c r="Y20" s="13"/>
      <c r="Z20" s="3">
        <f t="shared" ref="Z20:Z32" si="18">SUM(U20:Y20)</f>
        <v>29</v>
      </c>
      <c r="AA20" s="13"/>
      <c r="AB20" s="13"/>
      <c r="AC20" s="13"/>
      <c r="AD20" s="13"/>
      <c r="AE20" s="3">
        <f t="shared" ref="AE20:AE32" si="19">SUM(Z20:AD20)</f>
        <v>29</v>
      </c>
      <c r="AF20" s="13"/>
      <c r="AG20" s="13"/>
      <c r="AH20" s="13"/>
      <c r="AI20" s="13"/>
      <c r="AJ20" s="3">
        <f t="shared" ref="AJ20:AJ32" si="20">SUM(AE20:AI20)</f>
        <v>29</v>
      </c>
      <c r="AK20" s="13"/>
      <c r="AL20" s="13"/>
      <c r="AM20" s="13"/>
      <c r="AN20" s="13"/>
      <c r="AO20" s="3">
        <f t="shared" ref="AO20:AO32" si="21">SUM(AJ20:AN20)</f>
        <v>29</v>
      </c>
      <c r="AP20" s="13"/>
      <c r="AQ20" s="13"/>
      <c r="AR20" s="13"/>
      <c r="AS20" s="13"/>
      <c r="AT20" s="3">
        <f t="shared" ref="AT20:AT32" si="22">SUM(AO20:AS20)</f>
        <v>29</v>
      </c>
      <c r="AU20" s="13"/>
      <c r="AV20" s="13"/>
      <c r="AW20" s="13"/>
      <c r="AX20" s="13"/>
      <c r="AY20" s="3">
        <f t="shared" ref="AY20:AY32" si="23">SUM(AT20:AX20)</f>
        <v>29</v>
      </c>
      <c r="AZ20" s="13"/>
      <c r="BA20" s="13"/>
      <c r="BB20" s="13"/>
      <c r="BC20" s="13"/>
      <c r="BD20" s="3">
        <f t="shared" ref="BD20:BD32" si="24">SUM(AY20:BC20)</f>
        <v>29</v>
      </c>
      <c r="BE20" s="13"/>
      <c r="BF20" s="13"/>
      <c r="BG20" s="13"/>
      <c r="BH20" s="13"/>
      <c r="BI20" s="3">
        <f t="shared" ref="BI20:BI32" si="25">SUM(BD20:BH20)</f>
        <v>29</v>
      </c>
      <c r="BJ20" s="13"/>
      <c r="BK20" s="13"/>
      <c r="BL20" s="13"/>
      <c r="BM20" s="13"/>
      <c r="BN20" s="3">
        <f t="shared" ref="BN20:BN32" si="26">SUM(BI20:BM20)</f>
        <v>29</v>
      </c>
      <c r="BO20" s="13"/>
      <c r="BP20" s="13"/>
      <c r="BQ20" s="13"/>
      <c r="BR20" s="13"/>
      <c r="BS20" s="3">
        <f t="shared" ref="BS20:BS32" si="27">SUM(BN20:BR20)</f>
        <v>29</v>
      </c>
    </row>
    <row r="21" spans="1:71" s="30" customFormat="1" x14ac:dyDescent="0.25">
      <c r="A21" s="3"/>
      <c r="B21" s="40" t="s">
        <v>135</v>
      </c>
      <c r="C21" s="43">
        <v>3</v>
      </c>
      <c r="D21" s="43">
        <v>328</v>
      </c>
      <c r="E21" s="43">
        <v>12</v>
      </c>
      <c r="F21" s="3">
        <f>IF(B21="MAL",E21,IF(E21&gt;=11,E21+variables!$B$1,11))</f>
        <v>13</v>
      </c>
      <c r="G21" s="32">
        <f t="shared" ref="G21:G32" si="28">$BS21/F21</f>
        <v>7.6923076923076927E-2</v>
      </c>
      <c r="H21" s="119">
        <v>1</v>
      </c>
      <c r="I21" s="119">
        <f t="shared" ref="I21:I32" si="29">+H21+J21</f>
        <v>1</v>
      </c>
      <c r="J21" s="133"/>
      <c r="K21" s="13">
        <v>2019</v>
      </c>
      <c r="L21" s="13">
        <v>2019</v>
      </c>
      <c r="M21" s="13"/>
      <c r="N21" s="13"/>
      <c r="O21" s="13"/>
      <c r="P21" s="119">
        <f t="shared" ref="P21:P32" si="30">SUM(M21:O21)+H21</f>
        <v>1</v>
      </c>
      <c r="Q21" s="13"/>
      <c r="R21" s="13"/>
      <c r="S21" s="13"/>
      <c r="T21" s="13"/>
      <c r="U21" s="3">
        <f t="shared" si="17"/>
        <v>1</v>
      </c>
      <c r="V21" s="13"/>
      <c r="W21" s="13"/>
      <c r="X21" s="13"/>
      <c r="Y21" s="13"/>
      <c r="Z21" s="3">
        <f t="shared" si="18"/>
        <v>1</v>
      </c>
      <c r="AA21" s="13"/>
      <c r="AB21" s="13"/>
      <c r="AC21" s="13"/>
      <c r="AD21" s="13"/>
      <c r="AE21" s="3">
        <f t="shared" si="19"/>
        <v>1</v>
      </c>
      <c r="AF21" s="13"/>
      <c r="AG21" s="13"/>
      <c r="AH21" s="13"/>
      <c r="AI21" s="13"/>
      <c r="AJ21" s="3">
        <f t="shared" si="20"/>
        <v>1</v>
      </c>
      <c r="AK21" s="13"/>
      <c r="AL21" s="13"/>
      <c r="AM21" s="13"/>
      <c r="AN21" s="13"/>
      <c r="AO21" s="3">
        <f t="shared" si="21"/>
        <v>1</v>
      </c>
      <c r="AP21" s="13"/>
      <c r="AQ21" s="13"/>
      <c r="AR21" s="13"/>
      <c r="AS21" s="13"/>
      <c r="AT21" s="3">
        <f t="shared" si="22"/>
        <v>1</v>
      </c>
      <c r="AU21" s="13"/>
      <c r="AV21" s="13"/>
      <c r="AW21" s="13"/>
      <c r="AX21" s="13"/>
      <c r="AY21" s="3">
        <f t="shared" si="23"/>
        <v>1</v>
      </c>
      <c r="AZ21" s="13"/>
      <c r="BA21" s="13"/>
      <c r="BB21" s="13"/>
      <c r="BC21" s="13"/>
      <c r="BD21" s="3">
        <f t="shared" si="24"/>
        <v>1</v>
      </c>
      <c r="BE21" s="13"/>
      <c r="BF21" s="13"/>
      <c r="BG21" s="13"/>
      <c r="BH21" s="13"/>
      <c r="BI21" s="3">
        <f t="shared" si="25"/>
        <v>1</v>
      </c>
      <c r="BJ21" s="13"/>
      <c r="BK21" s="13"/>
      <c r="BL21" s="13"/>
      <c r="BM21" s="13"/>
      <c r="BN21" s="3">
        <f t="shared" si="26"/>
        <v>1</v>
      </c>
      <c r="BO21" s="13"/>
      <c r="BP21" s="13"/>
      <c r="BQ21" s="13"/>
      <c r="BR21" s="13"/>
      <c r="BS21" s="3">
        <f t="shared" si="27"/>
        <v>1</v>
      </c>
    </row>
    <row r="22" spans="1:71" s="30" customFormat="1" x14ac:dyDescent="0.25">
      <c r="A22" s="3"/>
      <c r="B22" s="40" t="s">
        <v>324</v>
      </c>
      <c r="C22" s="43">
        <v>6</v>
      </c>
      <c r="D22" s="43">
        <v>1865</v>
      </c>
      <c r="E22" s="43">
        <v>28</v>
      </c>
      <c r="F22" s="3">
        <f>IF(B22="MAL",E22,IF(E22&gt;=11,E22+variables!$B$1,11))</f>
        <v>29</v>
      </c>
      <c r="G22" s="32">
        <f t="shared" si="28"/>
        <v>0.93103448275862066</v>
      </c>
      <c r="H22" s="119">
        <v>12</v>
      </c>
      <c r="I22" s="119">
        <f t="shared" si="29"/>
        <v>12</v>
      </c>
      <c r="J22" s="133"/>
      <c r="K22" s="13">
        <v>2019</v>
      </c>
      <c r="L22" s="13">
        <v>2019</v>
      </c>
      <c r="M22" s="13"/>
      <c r="N22" s="13"/>
      <c r="O22" s="13"/>
      <c r="P22" s="119">
        <f t="shared" si="30"/>
        <v>12</v>
      </c>
      <c r="Q22" s="13"/>
      <c r="R22" s="13"/>
      <c r="S22" s="13"/>
      <c r="T22" s="13"/>
      <c r="U22" s="3">
        <f t="shared" si="17"/>
        <v>12</v>
      </c>
      <c r="V22" s="13"/>
      <c r="W22" s="13"/>
      <c r="X22" s="13"/>
      <c r="Y22" s="13"/>
      <c r="Z22" s="3">
        <f t="shared" si="18"/>
        <v>12</v>
      </c>
      <c r="AA22" s="13"/>
      <c r="AB22" s="13"/>
      <c r="AC22" s="13"/>
      <c r="AD22" s="13"/>
      <c r="AE22" s="3">
        <f t="shared" si="19"/>
        <v>12</v>
      </c>
      <c r="AF22" s="13"/>
      <c r="AG22" s="13"/>
      <c r="AH22" s="13"/>
      <c r="AI22" s="13"/>
      <c r="AJ22" s="3">
        <f t="shared" si="20"/>
        <v>12</v>
      </c>
      <c r="AK22" s="13"/>
      <c r="AL22" s="13"/>
      <c r="AM22" s="13"/>
      <c r="AN22" s="13"/>
      <c r="AO22" s="3">
        <f t="shared" si="21"/>
        <v>12</v>
      </c>
      <c r="AP22" s="13"/>
      <c r="AQ22" s="13"/>
      <c r="AR22" s="13"/>
      <c r="AS22" s="13"/>
      <c r="AT22" s="3">
        <f t="shared" si="22"/>
        <v>12</v>
      </c>
      <c r="AU22" s="13"/>
      <c r="AV22" s="13">
        <v>1</v>
      </c>
      <c r="AW22" s="13">
        <v>14</v>
      </c>
      <c r="AX22" s="13"/>
      <c r="AY22" s="3">
        <f t="shared" si="23"/>
        <v>27</v>
      </c>
      <c r="AZ22" s="13"/>
      <c r="BA22" s="13"/>
      <c r="BB22" s="13"/>
      <c r="BC22" s="13"/>
      <c r="BD22" s="3">
        <f t="shared" si="24"/>
        <v>27</v>
      </c>
      <c r="BE22" s="13"/>
      <c r="BF22" s="13"/>
      <c r="BG22" s="13"/>
      <c r="BH22" s="13"/>
      <c r="BI22" s="3">
        <f t="shared" si="25"/>
        <v>27</v>
      </c>
      <c r="BJ22" s="13"/>
      <c r="BK22" s="13"/>
      <c r="BL22" s="13"/>
      <c r="BM22" s="13"/>
      <c r="BN22" s="3">
        <f t="shared" si="26"/>
        <v>27</v>
      </c>
      <c r="BO22" s="13"/>
      <c r="BP22" s="13"/>
      <c r="BQ22" s="13"/>
      <c r="BR22" s="13"/>
      <c r="BS22" s="3">
        <f t="shared" si="27"/>
        <v>27</v>
      </c>
    </row>
    <row r="23" spans="1:71" s="30" customFormat="1" x14ac:dyDescent="0.25">
      <c r="A23" s="3"/>
      <c r="B23" s="40" t="s">
        <v>63</v>
      </c>
      <c r="C23" s="43">
        <v>8</v>
      </c>
      <c r="D23" s="43">
        <v>9469</v>
      </c>
      <c r="E23" s="43">
        <v>27</v>
      </c>
      <c r="F23" s="3">
        <f>IF(B23="MAL",E23,IF(E23&gt;=11,E23+variables!$B$1,11))</f>
        <v>28</v>
      </c>
      <c r="G23" s="32">
        <f t="shared" si="28"/>
        <v>0.9285714285714286</v>
      </c>
      <c r="H23" s="119">
        <v>16</v>
      </c>
      <c r="I23" s="119">
        <f t="shared" si="29"/>
        <v>16</v>
      </c>
      <c r="J23" s="133"/>
      <c r="K23" s="13">
        <v>2019</v>
      </c>
      <c r="L23" s="13">
        <v>2019</v>
      </c>
      <c r="M23" s="13"/>
      <c r="N23" s="13"/>
      <c r="O23" s="13"/>
      <c r="P23" s="119">
        <f t="shared" si="30"/>
        <v>16</v>
      </c>
      <c r="Q23" s="13"/>
      <c r="R23" s="13"/>
      <c r="S23" s="13"/>
      <c r="T23" s="13"/>
      <c r="U23" s="3">
        <f t="shared" si="17"/>
        <v>16</v>
      </c>
      <c r="V23" s="13"/>
      <c r="W23" s="13"/>
      <c r="X23" s="13"/>
      <c r="Y23" s="13"/>
      <c r="Z23" s="3">
        <f t="shared" si="18"/>
        <v>16</v>
      </c>
      <c r="AA23" s="13"/>
      <c r="AB23" s="13"/>
      <c r="AC23" s="13"/>
      <c r="AD23" s="13"/>
      <c r="AE23" s="3">
        <f t="shared" si="19"/>
        <v>16</v>
      </c>
      <c r="AF23" s="13"/>
      <c r="AG23" s="13"/>
      <c r="AH23" s="13"/>
      <c r="AI23" s="13"/>
      <c r="AJ23" s="3">
        <f t="shared" si="20"/>
        <v>16</v>
      </c>
      <c r="AK23" s="13"/>
      <c r="AL23" s="13"/>
      <c r="AM23" s="13"/>
      <c r="AN23" s="13"/>
      <c r="AO23" s="3">
        <f t="shared" si="21"/>
        <v>16</v>
      </c>
      <c r="AP23" s="13"/>
      <c r="AQ23" s="13"/>
      <c r="AR23" s="13"/>
      <c r="AS23" s="13"/>
      <c r="AT23" s="3">
        <f t="shared" si="22"/>
        <v>16</v>
      </c>
      <c r="AU23" s="13"/>
      <c r="AV23" s="13">
        <v>2</v>
      </c>
      <c r="AW23" s="13">
        <v>8</v>
      </c>
      <c r="AX23" s="13"/>
      <c r="AY23" s="3">
        <f t="shared" si="23"/>
        <v>26</v>
      </c>
      <c r="AZ23" s="13"/>
      <c r="BA23" s="13"/>
      <c r="BB23" s="13"/>
      <c r="BC23" s="13"/>
      <c r="BD23" s="3">
        <f t="shared" si="24"/>
        <v>26</v>
      </c>
      <c r="BE23" s="13"/>
      <c r="BF23" s="13"/>
      <c r="BG23" s="13"/>
      <c r="BH23" s="13"/>
      <c r="BI23" s="3">
        <f t="shared" si="25"/>
        <v>26</v>
      </c>
      <c r="BJ23" s="13"/>
      <c r="BK23" s="13"/>
      <c r="BL23" s="13"/>
      <c r="BM23" s="13"/>
      <c r="BN23" s="3">
        <f t="shared" si="26"/>
        <v>26</v>
      </c>
      <c r="BO23" s="13"/>
      <c r="BP23" s="13"/>
      <c r="BQ23" s="13"/>
      <c r="BR23" s="13"/>
      <c r="BS23" s="3">
        <f t="shared" si="27"/>
        <v>26</v>
      </c>
    </row>
    <row r="24" spans="1:71" s="30" customFormat="1" x14ac:dyDescent="0.25">
      <c r="A24" s="3"/>
      <c r="B24" s="40" t="s">
        <v>173</v>
      </c>
      <c r="C24" s="43">
        <v>9</v>
      </c>
      <c r="D24" s="43">
        <v>1621</v>
      </c>
      <c r="E24" s="43">
        <v>49</v>
      </c>
      <c r="F24" s="3">
        <f>IF(B24="MAL",E24,IF(E24&gt;=11,E24+variables!$B$1,11))</f>
        <v>50</v>
      </c>
      <c r="G24" s="32">
        <f t="shared" si="28"/>
        <v>0.7</v>
      </c>
      <c r="H24" s="119">
        <v>22</v>
      </c>
      <c r="I24" s="119">
        <f t="shared" si="29"/>
        <v>22</v>
      </c>
      <c r="J24" s="133"/>
      <c r="K24" s="13">
        <v>2019</v>
      </c>
      <c r="L24" s="13">
        <v>2019</v>
      </c>
      <c r="M24" s="13"/>
      <c r="N24" s="13"/>
      <c r="O24" s="13"/>
      <c r="P24" s="119">
        <f t="shared" si="30"/>
        <v>22</v>
      </c>
      <c r="Q24" s="13"/>
      <c r="R24" s="13"/>
      <c r="S24" s="13"/>
      <c r="T24" s="13"/>
      <c r="U24" s="3">
        <f t="shared" si="17"/>
        <v>22</v>
      </c>
      <c r="V24" s="13"/>
      <c r="W24" s="13"/>
      <c r="X24" s="13"/>
      <c r="Y24" s="13"/>
      <c r="Z24" s="3">
        <f t="shared" si="18"/>
        <v>22</v>
      </c>
      <c r="AA24" s="13"/>
      <c r="AB24" s="13"/>
      <c r="AC24" s="13">
        <v>13</v>
      </c>
      <c r="AD24" s="13"/>
      <c r="AE24" s="3">
        <f t="shared" si="19"/>
        <v>35</v>
      </c>
      <c r="AF24" s="13"/>
      <c r="AG24" s="13"/>
      <c r="AH24" s="13"/>
      <c r="AI24" s="13"/>
      <c r="AJ24" s="3">
        <f t="shared" si="20"/>
        <v>35</v>
      </c>
      <c r="AK24" s="13"/>
      <c r="AL24" s="13"/>
      <c r="AM24" s="13"/>
      <c r="AN24" s="13"/>
      <c r="AO24" s="3">
        <f t="shared" si="21"/>
        <v>35</v>
      </c>
      <c r="AP24" s="13"/>
      <c r="AQ24" s="13"/>
      <c r="AR24" s="13"/>
      <c r="AS24" s="13"/>
      <c r="AT24" s="3">
        <f t="shared" si="22"/>
        <v>35</v>
      </c>
      <c r="AU24" s="13"/>
      <c r="AV24" s="13"/>
      <c r="AW24" s="13"/>
      <c r="AX24" s="13"/>
      <c r="AY24" s="3">
        <f t="shared" si="23"/>
        <v>35</v>
      </c>
      <c r="AZ24" s="13"/>
      <c r="BA24" s="13"/>
      <c r="BB24" s="13"/>
      <c r="BC24" s="13"/>
      <c r="BD24" s="3">
        <f t="shared" si="24"/>
        <v>35</v>
      </c>
      <c r="BE24" s="13"/>
      <c r="BF24" s="13"/>
      <c r="BG24" s="13"/>
      <c r="BH24" s="13"/>
      <c r="BI24" s="3">
        <f t="shared" si="25"/>
        <v>35</v>
      </c>
      <c r="BJ24" s="13"/>
      <c r="BK24" s="13"/>
      <c r="BL24" s="13"/>
      <c r="BM24" s="13"/>
      <c r="BN24" s="3">
        <f t="shared" si="26"/>
        <v>35</v>
      </c>
      <c r="BO24" s="13"/>
      <c r="BP24" s="13"/>
      <c r="BQ24" s="13"/>
      <c r="BR24" s="13"/>
      <c r="BS24" s="3">
        <f t="shared" si="27"/>
        <v>35</v>
      </c>
    </row>
    <row r="25" spans="1:71" s="30" customFormat="1" x14ac:dyDescent="0.25">
      <c r="A25" s="3"/>
      <c r="B25" s="40" t="s">
        <v>215</v>
      </c>
      <c r="C25" s="43">
        <v>14</v>
      </c>
      <c r="D25" s="43">
        <v>2312</v>
      </c>
      <c r="E25" s="43">
        <v>18</v>
      </c>
      <c r="F25" s="3">
        <f>IF(B25="MAL",E25,IF(E25&gt;=11,E25+variables!$B$1,11))</f>
        <v>19</v>
      </c>
      <c r="G25" s="32">
        <f t="shared" si="28"/>
        <v>0.84210526315789469</v>
      </c>
      <c r="H25" s="119">
        <v>13</v>
      </c>
      <c r="I25" s="119">
        <f t="shared" si="29"/>
        <v>14</v>
      </c>
      <c r="J25" s="133">
        <v>1</v>
      </c>
      <c r="K25" s="13">
        <v>2019</v>
      </c>
      <c r="L25" s="13">
        <v>2019</v>
      </c>
      <c r="M25" s="13"/>
      <c r="N25" s="13"/>
      <c r="O25" s="13"/>
      <c r="P25" s="119">
        <f t="shared" si="30"/>
        <v>13</v>
      </c>
      <c r="Q25" s="13"/>
      <c r="R25" s="13"/>
      <c r="S25" s="13"/>
      <c r="T25" s="13"/>
      <c r="U25" s="3">
        <f t="shared" si="17"/>
        <v>13</v>
      </c>
      <c r="V25" s="13"/>
      <c r="W25" s="13"/>
      <c r="X25" s="13"/>
      <c r="Y25" s="13"/>
      <c r="Z25" s="3">
        <f t="shared" si="18"/>
        <v>13</v>
      </c>
      <c r="AA25" s="13">
        <v>1</v>
      </c>
      <c r="AB25" s="13"/>
      <c r="AC25" s="13">
        <v>2</v>
      </c>
      <c r="AD25" s="13"/>
      <c r="AE25" s="3">
        <f t="shared" si="19"/>
        <v>16</v>
      </c>
      <c r="AF25" s="13"/>
      <c r="AG25" s="13"/>
      <c r="AH25" s="13"/>
      <c r="AI25" s="13"/>
      <c r="AJ25" s="3">
        <f t="shared" si="20"/>
        <v>16</v>
      </c>
      <c r="AK25" s="13"/>
      <c r="AL25" s="13"/>
      <c r="AM25" s="13"/>
      <c r="AN25" s="13"/>
      <c r="AO25" s="3">
        <f t="shared" si="21"/>
        <v>16</v>
      </c>
      <c r="AP25" s="13"/>
      <c r="AQ25" s="13"/>
      <c r="AR25" s="13"/>
      <c r="AS25" s="13"/>
      <c r="AT25" s="3">
        <f t="shared" si="22"/>
        <v>16</v>
      </c>
      <c r="AU25" s="13"/>
      <c r="AV25" s="13"/>
      <c r="AW25" s="13"/>
      <c r="AX25" s="13"/>
      <c r="AY25" s="3">
        <f t="shared" si="23"/>
        <v>16</v>
      </c>
      <c r="AZ25" s="13"/>
      <c r="BA25" s="13"/>
      <c r="BB25" s="13"/>
      <c r="BC25" s="13"/>
      <c r="BD25" s="3">
        <f t="shared" si="24"/>
        <v>16</v>
      </c>
      <c r="BE25" s="13"/>
      <c r="BF25" s="13"/>
      <c r="BG25" s="13"/>
      <c r="BH25" s="13"/>
      <c r="BI25" s="3">
        <f t="shared" si="25"/>
        <v>16</v>
      </c>
      <c r="BJ25" s="13"/>
      <c r="BK25" s="13"/>
      <c r="BL25" s="13"/>
      <c r="BM25" s="13"/>
      <c r="BN25" s="3">
        <f t="shared" si="26"/>
        <v>16</v>
      </c>
      <c r="BO25" s="13"/>
      <c r="BP25" s="13"/>
      <c r="BQ25" s="13"/>
      <c r="BR25" s="13"/>
      <c r="BS25" s="3">
        <f t="shared" si="27"/>
        <v>16</v>
      </c>
    </row>
    <row r="26" spans="1:71" s="30" customFormat="1" x14ac:dyDescent="0.25">
      <c r="A26" s="3"/>
      <c r="B26" s="40" t="s">
        <v>369</v>
      </c>
      <c r="C26" s="43">
        <v>15</v>
      </c>
      <c r="D26" s="43">
        <v>3143</v>
      </c>
      <c r="E26" s="43">
        <v>18</v>
      </c>
      <c r="F26" s="3">
        <f>IF(B26="MAL",E26,IF(E26&gt;=11,E26+variables!$B$1,11))</f>
        <v>19</v>
      </c>
      <c r="G26" s="32">
        <f t="shared" si="28"/>
        <v>0.84210526315789469</v>
      </c>
      <c r="H26" s="119">
        <v>9</v>
      </c>
      <c r="I26" s="119">
        <f t="shared" si="29"/>
        <v>10</v>
      </c>
      <c r="J26" s="133">
        <v>1</v>
      </c>
      <c r="K26" s="13">
        <v>2019</v>
      </c>
      <c r="L26" s="13">
        <v>2019</v>
      </c>
      <c r="M26" s="13"/>
      <c r="N26" s="13">
        <v>2</v>
      </c>
      <c r="O26" s="13">
        <v>1</v>
      </c>
      <c r="P26" s="119">
        <f t="shared" si="30"/>
        <v>12</v>
      </c>
      <c r="Q26" s="13"/>
      <c r="R26" s="13"/>
      <c r="S26" s="13"/>
      <c r="T26" s="13"/>
      <c r="U26" s="3">
        <f t="shared" si="17"/>
        <v>12</v>
      </c>
      <c r="V26" s="13"/>
      <c r="W26" s="13"/>
      <c r="X26" s="13">
        <v>2</v>
      </c>
      <c r="Y26" s="13">
        <v>1</v>
      </c>
      <c r="Z26" s="3">
        <f t="shared" si="18"/>
        <v>15</v>
      </c>
      <c r="AA26" s="13"/>
      <c r="AB26" s="13"/>
      <c r="AC26" s="13"/>
      <c r="AD26" s="13"/>
      <c r="AE26" s="3">
        <f t="shared" si="19"/>
        <v>15</v>
      </c>
      <c r="AF26" s="13"/>
      <c r="AG26" s="13"/>
      <c r="AH26" s="13">
        <v>1</v>
      </c>
      <c r="AI26" s="13"/>
      <c r="AJ26" s="3">
        <f t="shared" si="20"/>
        <v>16</v>
      </c>
      <c r="AK26" s="13"/>
      <c r="AL26" s="13"/>
      <c r="AM26" s="13"/>
      <c r="AN26" s="13"/>
      <c r="AO26" s="3">
        <f t="shared" si="21"/>
        <v>16</v>
      </c>
      <c r="AP26" s="13"/>
      <c r="AQ26" s="13"/>
      <c r="AR26" s="13"/>
      <c r="AS26" s="13"/>
      <c r="AT26" s="3">
        <f t="shared" si="22"/>
        <v>16</v>
      </c>
      <c r="AU26" s="13"/>
      <c r="AV26" s="13"/>
      <c r="AW26" s="13"/>
      <c r="AX26" s="13"/>
      <c r="AY26" s="3">
        <f t="shared" si="23"/>
        <v>16</v>
      </c>
      <c r="AZ26" s="13"/>
      <c r="BA26" s="13"/>
      <c r="BB26" s="13"/>
      <c r="BC26" s="13"/>
      <c r="BD26" s="3">
        <f t="shared" si="24"/>
        <v>16</v>
      </c>
      <c r="BE26" s="13"/>
      <c r="BF26" s="13"/>
      <c r="BG26" s="13"/>
      <c r="BH26" s="13"/>
      <c r="BI26" s="3">
        <f t="shared" si="25"/>
        <v>16</v>
      </c>
      <c r="BJ26" s="13"/>
      <c r="BK26" s="13"/>
      <c r="BL26" s="13"/>
      <c r="BM26" s="13"/>
      <c r="BN26" s="3">
        <f t="shared" si="26"/>
        <v>16</v>
      </c>
      <c r="BO26" s="13"/>
      <c r="BP26" s="13"/>
      <c r="BQ26" s="13"/>
      <c r="BR26" s="13"/>
      <c r="BS26" s="3">
        <f t="shared" si="27"/>
        <v>16</v>
      </c>
    </row>
    <row r="27" spans="1:71" s="183" customFormat="1" x14ac:dyDescent="0.25">
      <c r="A27" s="159"/>
      <c r="B27" s="220" t="s">
        <v>190</v>
      </c>
      <c r="C27" s="219">
        <v>21</v>
      </c>
      <c r="D27" s="219">
        <v>2112</v>
      </c>
      <c r="E27" s="219">
        <v>23</v>
      </c>
      <c r="F27" s="159">
        <f>IF(B27="MAL",E27,IF(E27&gt;=11,E27+variables!$B$1,11))</f>
        <v>24</v>
      </c>
      <c r="G27" s="160">
        <f t="shared" si="28"/>
        <v>0.375</v>
      </c>
      <c r="H27" s="161">
        <v>9</v>
      </c>
      <c r="I27" s="161">
        <f t="shared" si="29"/>
        <v>9</v>
      </c>
      <c r="J27" s="169"/>
      <c r="K27" s="162">
        <v>2019</v>
      </c>
      <c r="L27" s="13">
        <v>2019</v>
      </c>
      <c r="M27" s="162"/>
      <c r="N27" s="162"/>
      <c r="O27" s="162"/>
      <c r="P27" s="161">
        <f t="shared" si="30"/>
        <v>9</v>
      </c>
      <c r="Q27" s="162"/>
      <c r="R27" s="162"/>
      <c r="S27" s="162"/>
      <c r="T27" s="162"/>
      <c r="U27" s="159">
        <f t="shared" si="17"/>
        <v>9</v>
      </c>
      <c r="V27" s="162"/>
      <c r="W27" s="162"/>
      <c r="X27" s="162"/>
      <c r="Y27" s="162"/>
      <c r="Z27" s="159">
        <f t="shared" si="18"/>
        <v>9</v>
      </c>
      <c r="AA27" s="162"/>
      <c r="AB27" s="162"/>
      <c r="AC27" s="162"/>
      <c r="AD27" s="162"/>
      <c r="AE27" s="159">
        <f t="shared" si="19"/>
        <v>9</v>
      </c>
      <c r="AF27" s="162"/>
      <c r="AG27" s="162"/>
      <c r="AH27" s="162"/>
      <c r="AI27" s="162"/>
      <c r="AJ27" s="159">
        <f t="shared" si="20"/>
        <v>9</v>
      </c>
      <c r="AK27" s="162"/>
      <c r="AL27" s="162"/>
      <c r="AM27" s="162"/>
      <c r="AN27" s="162"/>
      <c r="AO27" s="159">
        <f t="shared" si="21"/>
        <v>9</v>
      </c>
      <c r="AP27" s="162"/>
      <c r="AQ27" s="162"/>
      <c r="AR27" s="162"/>
      <c r="AS27" s="162"/>
      <c r="AT27" s="159">
        <f t="shared" si="22"/>
        <v>9</v>
      </c>
      <c r="AU27" s="162"/>
      <c r="AV27" s="162"/>
      <c r="AW27" s="162"/>
      <c r="AX27" s="162"/>
      <c r="AY27" s="159">
        <f t="shared" si="23"/>
        <v>9</v>
      </c>
      <c r="AZ27" s="162"/>
      <c r="BA27" s="162"/>
      <c r="BB27" s="162"/>
      <c r="BC27" s="162"/>
      <c r="BD27" s="159">
        <f t="shared" si="24"/>
        <v>9</v>
      </c>
      <c r="BE27" s="162"/>
      <c r="BF27" s="162"/>
      <c r="BG27" s="162"/>
      <c r="BH27" s="162"/>
      <c r="BI27" s="159">
        <f t="shared" si="25"/>
        <v>9</v>
      </c>
      <c r="BJ27" s="162"/>
      <c r="BK27" s="162"/>
      <c r="BL27" s="162"/>
      <c r="BM27" s="162"/>
      <c r="BN27" s="159">
        <f t="shared" si="26"/>
        <v>9</v>
      </c>
      <c r="BO27" s="162"/>
      <c r="BP27" s="162"/>
      <c r="BQ27" s="162"/>
      <c r="BR27" s="162"/>
      <c r="BS27" s="159">
        <f t="shared" si="27"/>
        <v>9</v>
      </c>
    </row>
    <row r="28" spans="1:71" s="30" customFormat="1" x14ac:dyDescent="0.25">
      <c r="A28" s="3"/>
      <c r="B28" s="40" t="s">
        <v>418</v>
      </c>
      <c r="C28" s="43">
        <v>22</v>
      </c>
      <c r="D28" s="43">
        <v>1393</v>
      </c>
      <c r="E28" s="43">
        <v>19</v>
      </c>
      <c r="F28" s="3">
        <f>IF(B28="MAL",E28,IF(E28&gt;=11,E28+variables!$B$1,11))</f>
        <v>20</v>
      </c>
      <c r="G28" s="32">
        <f t="shared" si="28"/>
        <v>0.45</v>
      </c>
      <c r="H28" s="119">
        <v>9</v>
      </c>
      <c r="I28" s="119">
        <f t="shared" si="29"/>
        <v>9</v>
      </c>
      <c r="J28" s="133"/>
      <c r="K28" s="13">
        <v>2019</v>
      </c>
      <c r="L28" s="13">
        <v>2019</v>
      </c>
      <c r="M28" s="13"/>
      <c r="N28" s="13"/>
      <c r="O28" s="13"/>
      <c r="P28" s="119">
        <f t="shared" si="30"/>
        <v>9</v>
      </c>
      <c r="Q28" s="13"/>
      <c r="R28" s="13"/>
      <c r="S28" s="13"/>
      <c r="T28" s="13"/>
      <c r="U28" s="3">
        <f t="shared" si="17"/>
        <v>9</v>
      </c>
      <c r="V28" s="13"/>
      <c r="W28" s="13"/>
      <c r="X28" s="13"/>
      <c r="Y28" s="13"/>
      <c r="Z28" s="3">
        <f t="shared" si="18"/>
        <v>9</v>
      </c>
      <c r="AA28" s="13"/>
      <c r="AB28" s="13"/>
      <c r="AC28" s="13"/>
      <c r="AD28" s="13"/>
      <c r="AE28" s="3">
        <f t="shared" si="19"/>
        <v>9</v>
      </c>
      <c r="AF28" s="13"/>
      <c r="AG28" s="13"/>
      <c r="AH28" s="13"/>
      <c r="AI28" s="13"/>
      <c r="AJ28" s="3">
        <f t="shared" si="20"/>
        <v>9</v>
      </c>
      <c r="AK28" s="13"/>
      <c r="AL28" s="13"/>
      <c r="AM28" s="13"/>
      <c r="AN28" s="13"/>
      <c r="AO28" s="3">
        <f t="shared" si="21"/>
        <v>9</v>
      </c>
      <c r="AP28" s="13"/>
      <c r="AQ28" s="13"/>
      <c r="AR28" s="13"/>
      <c r="AS28" s="13"/>
      <c r="AT28" s="3">
        <f t="shared" si="22"/>
        <v>9</v>
      </c>
      <c r="AU28" s="13"/>
      <c r="AV28" s="13"/>
      <c r="AW28" s="13"/>
      <c r="AX28" s="13"/>
      <c r="AY28" s="3">
        <f t="shared" si="23"/>
        <v>9</v>
      </c>
      <c r="AZ28" s="13"/>
      <c r="BA28" s="13"/>
      <c r="BB28" s="13"/>
      <c r="BC28" s="13"/>
      <c r="BD28" s="3">
        <f t="shared" si="24"/>
        <v>9</v>
      </c>
      <c r="BE28" s="13"/>
      <c r="BF28" s="13"/>
      <c r="BG28" s="13"/>
      <c r="BH28" s="13"/>
      <c r="BI28" s="3">
        <f t="shared" si="25"/>
        <v>9</v>
      </c>
      <c r="BJ28" s="13"/>
      <c r="BK28" s="13"/>
      <c r="BL28" s="13"/>
      <c r="BM28" s="13"/>
      <c r="BN28" s="3">
        <f t="shared" si="26"/>
        <v>9</v>
      </c>
      <c r="BO28" s="13"/>
      <c r="BP28" s="13"/>
      <c r="BQ28" s="13"/>
      <c r="BR28" s="13"/>
      <c r="BS28" s="3">
        <f t="shared" si="27"/>
        <v>9</v>
      </c>
    </row>
    <row r="29" spans="1:71" s="30" customFormat="1" x14ac:dyDescent="0.25">
      <c r="A29" s="3"/>
      <c r="B29" s="40" t="s">
        <v>204</v>
      </c>
      <c r="C29" s="43">
        <v>23</v>
      </c>
      <c r="D29" s="43">
        <v>2037</v>
      </c>
      <c r="E29" s="43">
        <v>42</v>
      </c>
      <c r="F29" s="3">
        <f>IF(B29="MAL",E29,IF(E29&gt;=11,E29+variables!$B$1,11))</f>
        <v>43</v>
      </c>
      <c r="G29" s="32">
        <f t="shared" si="28"/>
        <v>0.88372093023255816</v>
      </c>
      <c r="H29" s="119">
        <v>10</v>
      </c>
      <c r="I29" s="119">
        <f t="shared" si="29"/>
        <v>11</v>
      </c>
      <c r="J29" s="133">
        <v>1</v>
      </c>
      <c r="K29" s="13">
        <v>2021</v>
      </c>
      <c r="L29" s="13">
        <v>2019</v>
      </c>
      <c r="M29" s="13"/>
      <c r="N29" s="13"/>
      <c r="O29" s="13"/>
      <c r="P29" s="119">
        <f t="shared" si="30"/>
        <v>10</v>
      </c>
      <c r="Q29" s="13"/>
      <c r="R29" s="13"/>
      <c r="S29" s="13"/>
      <c r="T29" s="13"/>
      <c r="U29" s="3">
        <f t="shared" si="17"/>
        <v>10</v>
      </c>
      <c r="V29" s="13"/>
      <c r="W29" s="13"/>
      <c r="X29" s="13"/>
      <c r="Y29" s="13"/>
      <c r="Z29" s="3">
        <f t="shared" si="18"/>
        <v>10</v>
      </c>
      <c r="AA29" s="13"/>
      <c r="AB29" s="13"/>
      <c r="AC29" s="13">
        <v>28</v>
      </c>
      <c r="AD29" s="13"/>
      <c r="AE29" s="3">
        <f t="shared" si="19"/>
        <v>38</v>
      </c>
      <c r="AF29" s="13"/>
      <c r="AG29" s="13"/>
      <c r="AH29" s="13"/>
      <c r="AI29" s="13"/>
      <c r="AJ29" s="3">
        <f t="shared" si="20"/>
        <v>38</v>
      </c>
      <c r="AK29" s="13"/>
      <c r="AL29" s="13"/>
      <c r="AM29" s="13"/>
      <c r="AN29" s="13"/>
      <c r="AO29" s="3">
        <f t="shared" si="21"/>
        <v>38</v>
      </c>
      <c r="AP29" s="13"/>
      <c r="AQ29" s="13"/>
      <c r="AR29" s="13"/>
      <c r="AS29" s="13"/>
      <c r="AT29" s="3">
        <f t="shared" si="22"/>
        <v>38</v>
      </c>
      <c r="AU29" s="13"/>
      <c r="AV29" s="13"/>
      <c r="AW29" s="13"/>
      <c r="AX29" s="13"/>
      <c r="AY29" s="3">
        <f t="shared" si="23"/>
        <v>38</v>
      </c>
      <c r="AZ29" s="13"/>
      <c r="BA29" s="13"/>
      <c r="BB29" s="13"/>
      <c r="BC29" s="13"/>
      <c r="BD29" s="3">
        <f t="shared" si="24"/>
        <v>38</v>
      </c>
      <c r="BE29" s="13"/>
      <c r="BF29" s="13"/>
      <c r="BG29" s="13"/>
      <c r="BH29" s="13"/>
      <c r="BI29" s="3">
        <f t="shared" si="25"/>
        <v>38</v>
      </c>
      <c r="BJ29" s="13"/>
      <c r="BK29" s="13"/>
      <c r="BL29" s="13"/>
      <c r="BM29" s="13"/>
      <c r="BN29" s="3">
        <f t="shared" si="26"/>
        <v>38</v>
      </c>
      <c r="BO29" s="13"/>
      <c r="BP29" s="13"/>
      <c r="BQ29" s="13"/>
      <c r="BR29" s="13"/>
      <c r="BS29" s="3">
        <f t="shared" si="27"/>
        <v>38</v>
      </c>
    </row>
    <row r="30" spans="1:71" s="30" customFormat="1" x14ac:dyDescent="0.25">
      <c r="A30" s="3"/>
      <c r="B30" s="40" t="s">
        <v>212</v>
      </c>
      <c r="C30" s="43">
        <v>29</v>
      </c>
      <c r="D30" s="43">
        <v>2778</v>
      </c>
      <c r="E30" s="43">
        <v>24</v>
      </c>
      <c r="F30" s="3">
        <f>IF(B30="MAL",E30,IF(E30&gt;=11,E30+variables!$B$1,11))</f>
        <v>25</v>
      </c>
      <c r="G30" s="32">
        <f t="shared" si="28"/>
        <v>0.36</v>
      </c>
      <c r="H30" s="119">
        <v>4</v>
      </c>
      <c r="I30" s="119">
        <f t="shared" si="29"/>
        <v>4</v>
      </c>
      <c r="J30" s="133"/>
      <c r="K30" s="13">
        <v>2019</v>
      </c>
      <c r="L30" s="13">
        <v>2019</v>
      </c>
      <c r="M30" s="13"/>
      <c r="N30" s="13"/>
      <c r="O30" s="13"/>
      <c r="P30" s="119">
        <f t="shared" si="30"/>
        <v>4</v>
      </c>
      <c r="Q30" s="13"/>
      <c r="R30" s="13"/>
      <c r="S30" s="13"/>
      <c r="T30" s="13"/>
      <c r="U30" s="3">
        <f t="shared" si="17"/>
        <v>4</v>
      </c>
      <c r="V30" s="13"/>
      <c r="W30" s="13"/>
      <c r="X30" s="13"/>
      <c r="Y30" s="13"/>
      <c r="Z30" s="3">
        <f t="shared" si="18"/>
        <v>4</v>
      </c>
      <c r="AA30" s="13"/>
      <c r="AB30" s="13"/>
      <c r="AC30" s="13"/>
      <c r="AD30" s="13"/>
      <c r="AE30" s="3">
        <f t="shared" si="19"/>
        <v>4</v>
      </c>
      <c r="AF30" s="13"/>
      <c r="AG30" s="13"/>
      <c r="AH30" s="13"/>
      <c r="AI30" s="13"/>
      <c r="AJ30" s="3">
        <f t="shared" si="20"/>
        <v>4</v>
      </c>
      <c r="AK30" s="13"/>
      <c r="AL30" s="13"/>
      <c r="AM30" s="13"/>
      <c r="AN30" s="13"/>
      <c r="AO30" s="3">
        <f t="shared" si="21"/>
        <v>4</v>
      </c>
      <c r="AP30" s="13"/>
      <c r="AQ30" s="13"/>
      <c r="AR30" s="13">
        <v>5</v>
      </c>
      <c r="AS30" s="13"/>
      <c r="AT30" s="3">
        <f t="shared" si="22"/>
        <v>9</v>
      </c>
      <c r="AU30" s="13"/>
      <c r="AV30" s="13"/>
      <c r="AW30" s="13"/>
      <c r="AX30" s="13"/>
      <c r="AY30" s="3">
        <f t="shared" si="23"/>
        <v>9</v>
      </c>
      <c r="AZ30" s="13"/>
      <c r="BA30" s="13"/>
      <c r="BB30" s="13"/>
      <c r="BC30" s="13"/>
      <c r="BD30" s="3">
        <f t="shared" si="24"/>
        <v>9</v>
      </c>
      <c r="BE30" s="13"/>
      <c r="BF30" s="13"/>
      <c r="BG30" s="13"/>
      <c r="BH30" s="13"/>
      <c r="BI30" s="3">
        <f t="shared" si="25"/>
        <v>9</v>
      </c>
      <c r="BJ30" s="13"/>
      <c r="BK30" s="13"/>
      <c r="BL30" s="13"/>
      <c r="BM30" s="13"/>
      <c r="BN30" s="3">
        <f t="shared" si="26"/>
        <v>9</v>
      </c>
      <c r="BO30" s="13"/>
      <c r="BP30" s="13"/>
      <c r="BQ30" s="13"/>
      <c r="BR30" s="13"/>
      <c r="BS30" s="3">
        <f t="shared" si="27"/>
        <v>9</v>
      </c>
    </row>
    <row r="31" spans="1:71" s="30" customFormat="1" x14ac:dyDescent="0.25">
      <c r="A31" s="3"/>
      <c r="B31" s="42" t="s">
        <v>19</v>
      </c>
      <c r="C31" s="43">
        <v>38</v>
      </c>
      <c r="D31" s="43">
        <v>1464</v>
      </c>
      <c r="E31" s="43">
        <v>30</v>
      </c>
      <c r="F31" s="3">
        <f>IF(B31="MAL",E31,IF(E31&gt;=11,E31+variables!$B$1,11))</f>
        <v>31</v>
      </c>
      <c r="G31" s="32">
        <f t="shared" si="28"/>
        <v>0.77419354838709675</v>
      </c>
      <c r="H31" s="119">
        <v>5</v>
      </c>
      <c r="I31" s="119">
        <f t="shared" si="29"/>
        <v>5</v>
      </c>
      <c r="J31" s="133"/>
      <c r="K31" s="13">
        <v>2019</v>
      </c>
      <c r="L31" s="13">
        <v>2019</v>
      </c>
      <c r="M31" s="13"/>
      <c r="N31" s="13"/>
      <c r="O31" s="13"/>
      <c r="P31" s="119">
        <f t="shared" si="30"/>
        <v>5</v>
      </c>
      <c r="Q31" s="13"/>
      <c r="R31" s="13"/>
      <c r="S31" s="13"/>
      <c r="T31" s="13"/>
      <c r="U31" s="3">
        <f t="shared" si="17"/>
        <v>5</v>
      </c>
      <c r="V31" s="13"/>
      <c r="W31" s="13"/>
      <c r="X31" s="13"/>
      <c r="Y31" s="13"/>
      <c r="Z31" s="3">
        <f t="shared" si="18"/>
        <v>5</v>
      </c>
      <c r="AA31" s="13"/>
      <c r="AB31" s="13"/>
      <c r="AC31" s="13"/>
      <c r="AD31" s="13"/>
      <c r="AE31" s="3">
        <f t="shared" si="19"/>
        <v>5</v>
      </c>
      <c r="AF31" s="13"/>
      <c r="AG31" s="13"/>
      <c r="AH31" s="13"/>
      <c r="AI31" s="13"/>
      <c r="AJ31" s="3">
        <f t="shared" si="20"/>
        <v>5</v>
      </c>
      <c r="AK31" s="13"/>
      <c r="AL31" s="13"/>
      <c r="AM31" s="13"/>
      <c r="AN31" s="13"/>
      <c r="AO31" s="3">
        <f t="shared" si="21"/>
        <v>5</v>
      </c>
      <c r="AP31" s="13"/>
      <c r="AQ31" s="13"/>
      <c r="AR31" s="13"/>
      <c r="AS31" s="13"/>
      <c r="AT31" s="3">
        <f t="shared" si="22"/>
        <v>5</v>
      </c>
      <c r="AU31" s="13"/>
      <c r="AV31" s="13">
        <v>2</v>
      </c>
      <c r="AW31" s="13">
        <v>16</v>
      </c>
      <c r="AX31" s="13">
        <v>1</v>
      </c>
      <c r="AY31" s="3">
        <f t="shared" si="23"/>
        <v>24</v>
      </c>
      <c r="AZ31" s="13"/>
      <c r="BA31" s="13"/>
      <c r="BB31" s="13"/>
      <c r="BC31" s="13"/>
      <c r="BD31" s="3">
        <f t="shared" si="24"/>
        <v>24</v>
      </c>
      <c r="BE31" s="13"/>
      <c r="BF31" s="13"/>
      <c r="BG31" s="13"/>
      <c r="BH31" s="13"/>
      <c r="BI31" s="3">
        <f t="shared" si="25"/>
        <v>24</v>
      </c>
      <c r="BJ31" s="13"/>
      <c r="BK31" s="13"/>
      <c r="BL31" s="13"/>
      <c r="BM31" s="13"/>
      <c r="BN31" s="3">
        <f t="shared" si="26"/>
        <v>24</v>
      </c>
      <c r="BO31" s="13"/>
      <c r="BP31" s="13"/>
      <c r="BQ31" s="13"/>
      <c r="BR31" s="13"/>
      <c r="BS31" s="3">
        <f t="shared" si="27"/>
        <v>24</v>
      </c>
    </row>
    <row r="32" spans="1:71" s="183" customFormat="1" x14ac:dyDescent="0.25">
      <c r="A32" s="159"/>
      <c r="B32" s="220" t="s">
        <v>125</v>
      </c>
      <c r="C32" s="219">
        <v>41</v>
      </c>
      <c r="D32" s="219">
        <v>7591</v>
      </c>
      <c r="E32" s="219">
        <v>53</v>
      </c>
      <c r="F32" s="159">
        <f>IF(B32="MAL",E32,IF(E32&gt;=11,E32+variables!$B$1,11))</f>
        <v>54</v>
      </c>
      <c r="G32" s="160">
        <f t="shared" si="28"/>
        <v>0.94444444444444442</v>
      </c>
      <c r="H32" s="161">
        <v>24</v>
      </c>
      <c r="I32" s="161">
        <f t="shared" si="29"/>
        <v>24</v>
      </c>
      <c r="J32" s="169"/>
      <c r="K32" s="162">
        <v>2019</v>
      </c>
      <c r="L32" s="13">
        <v>2019</v>
      </c>
      <c r="M32" s="162"/>
      <c r="N32" s="162"/>
      <c r="O32" s="162"/>
      <c r="P32" s="161">
        <f t="shared" si="30"/>
        <v>24</v>
      </c>
      <c r="Q32" s="162"/>
      <c r="R32" s="162"/>
      <c r="S32" s="162">
        <v>5</v>
      </c>
      <c r="T32" s="162"/>
      <c r="U32" s="159">
        <f t="shared" si="17"/>
        <v>29</v>
      </c>
      <c r="V32" s="162"/>
      <c r="W32" s="162">
        <v>1</v>
      </c>
      <c r="X32" s="162">
        <v>10</v>
      </c>
      <c r="Y32" s="162"/>
      <c r="Z32" s="159">
        <f t="shared" si="18"/>
        <v>40</v>
      </c>
      <c r="AA32" s="162"/>
      <c r="AB32" s="162"/>
      <c r="AC32" s="162">
        <v>3</v>
      </c>
      <c r="AD32" s="162"/>
      <c r="AE32" s="159">
        <f t="shared" si="19"/>
        <v>43</v>
      </c>
      <c r="AF32" s="162"/>
      <c r="AG32" s="162">
        <v>1</v>
      </c>
      <c r="AH32" s="162">
        <v>4</v>
      </c>
      <c r="AI32" s="162"/>
      <c r="AJ32" s="159">
        <f t="shared" si="20"/>
        <v>48</v>
      </c>
      <c r="AK32" s="162"/>
      <c r="AL32" s="162"/>
      <c r="AM32" s="162"/>
      <c r="AN32" s="162"/>
      <c r="AO32" s="159">
        <f t="shared" si="21"/>
        <v>48</v>
      </c>
      <c r="AP32" s="162"/>
      <c r="AQ32" s="162"/>
      <c r="AR32" s="162"/>
      <c r="AS32" s="162"/>
      <c r="AT32" s="159">
        <f t="shared" si="22"/>
        <v>48</v>
      </c>
      <c r="AU32" s="162"/>
      <c r="AV32" s="162"/>
      <c r="AW32" s="162">
        <v>3</v>
      </c>
      <c r="AX32" s="162"/>
      <c r="AY32" s="159">
        <f t="shared" si="23"/>
        <v>51</v>
      </c>
      <c r="AZ32" s="162"/>
      <c r="BA32" s="162"/>
      <c r="BB32" s="162"/>
      <c r="BC32" s="162"/>
      <c r="BD32" s="159">
        <f t="shared" si="24"/>
        <v>51</v>
      </c>
      <c r="BE32" s="162"/>
      <c r="BF32" s="162"/>
      <c r="BG32" s="162"/>
      <c r="BH32" s="162"/>
      <c r="BI32" s="159">
        <f t="shared" si="25"/>
        <v>51</v>
      </c>
      <c r="BJ32" s="162"/>
      <c r="BK32" s="162"/>
      <c r="BL32" s="162"/>
      <c r="BM32" s="162"/>
      <c r="BN32" s="159">
        <f t="shared" si="26"/>
        <v>51</v>
      </c>
      <c r="BO32" s="162"/>
      <c r="BP32" s="162"/>
      <c r="BQ32" s="162"/>
      <c r="BR32" s="162"/>
      <c r="BS32" s="159">
        <f t="shared" si="27"/>
        <v>51</v>
      </c>
    </row>
    <row r="33" spans="1:71" s="30" customFormat="1" x14ac:dyDescent="0.25">
      <c r="A33" s="3"/>
      <c r="B33" s="3"/>
      <c r="C33" s="43"/>
      <c r="D33" s="43"/>
      <c r="E33" s="43"/>
      <c r="F33" s="3"/>
      <c r="G33" s="32"/>
      <c r="H33" s="119"/>
      <c r="I33" s="119"/>
      <c r="J33" s="133"/>
      <c r="K33" s="3"/>
      <c r="L33" s="13"/>
      <c r="M33" s="13"/>
      <c r="N33" s="13"/>
      <c r="O33" s="13"/>
      <c r="P33" s="3"/>
      <c r="Q33" s="13"/>
      <c r="R33" s="13"/>
      <c r="S33" s="13"/>
      <c r="T33" s="13"/>
      <c r="U33" s="3"/>
      <c r="V33" s="13"/>
      <c r="W33" s="13"/>
      <c r="X33" s="13"/>
      <c r="Y33" s="13"/>
      <c r="Z33" s="3"/>
      <c r="AA33" s="13"/>
      <c r="AB33" s="13"/>
      <c r="AC33" s="13"/>
      <c r="AD33" s="13"/>
      <c r="AE33" s="3"/>
      <c r="AF33" s="13"/>
      <c r="AG33" s="13"/>
      <c r="AH33" s="13"/>
      <c r="AI33" s="13"/>
      <c r="AJ33" s="3"/>
      <c r="AK33" s="13"/>
      <c r="AL33" s="13"/>
      <c r="AM33" s="13"/>
      <c r="AN33" s="13"/>
      <c r="AO33" s="3"/>
      <c r="AP33" s="13"/>
      <c r="AQ33" s="13"/>
      <c r="AR33" s="13"/>
      <c r="AS33" s="13"/>
      <c r="AT33" s="3"/>
      <c r="AU33" s="13"/>
      <c r="AV33" s="13"/>
      <c r="AW33" s="13"/>
      <c r="AX33" s="13"/>
      <c r="AY33" s="3"/>
      <c r="AZ33" s="13"/>
      <c r="BA33" s="13"/>
      <c r="BB33" s="13"/>
      <c r="BC33" s="13"/>
      <c r="BD33" s="3"/>
      <c r="BE33" s="13"/>
      <c r="BF33" s="13"/>
      <c r="BG33" s="13"/>
      <c r="BH33" s="13"/>
      <c r="BI33" s="3"/>
      <c r="BJ33" s="13"/>
      <c r="BK33" s="13"/>
      <c r="BL33" s="13"/>
      <c r="BM33" s="13"/>
      <c r="BN33" s="3"/>
      <c r="BO33" s="13"/>
      <c r="BP33" s="13"/>
      <c r="BQ33" s="13"/>
      <c r="BR33" s="13"/>
      <c r="BS33" s="3"/>
    </row>
    <row r="34" spans="1:71" s="30" customFormat="1" x14ac:dyDescent="0.25">
      <c r="A34" s="3"/>
      <c r="C34" s="3"/>
      <c r="D34" s="3"/>
      <c r="E34" s="3"/>
      <c r="F34" s="3"/>
      <c r="G34" s="3"/>
      <c r="H34" s="119"/>
      <c r="I34" s="119"/>
      <c r="J34" s="119"/>
      <c r="L34" s="3"/>
      <c r="M34" s="3">
        <f>SUM(M21:M32)</f>
        <v>0</v>
      </c>
      <c r="N34" s="3">
        <f>SUM(N21:N32)</f>
        <v>2</v>
      </c>
      <c r="O34" s="3">
        <f>SUM(O21:O32)</f>
        <v>1</v>
      </c>
      <c r="P34" s="119">
        <f t="shared" ref="P34:AU34" si="31">SUM(P20:P32)</f>
        <v>166</v>
      </c>
      <c r="Q34" s="119">
        <f t="shared" si="31"/>
        <v>0</v>
      </c>
      <c r="R34" s="119">
        <f t="shared" si="31"/>
        <v>0</v>
      </c>
      <c r="S34" s="119">
        <f t="shared" si="31"/>
        <v>5</v>
      </c>
      <c r="T34" s="119">
        <f t="shared" si="31"/>
        <v>0</v>
      </c>
      <c r="U34" s="119">
        <f t="shared" si="31"/>
        <v>171</v>
      </c>
      <c r="V34" s="119">
        <f t="shared" si="31"/>
        <v>0</v>
      </c>
      <c r="W34" s="119">
        <f t="shared" si="31"/>
        <v>1</v>
      </c>
      <c r="X34" s="119">
        <f t="shared" si="31"/>
        <v>12</v>
      </c>
      <c r="Y34" s="119">
        <f t="shared" si="31"/>
        <v>1</v>
      </c>
      <c r="Z34" s="119">
        <f t="shared" si="31"/>
        <v>185</v>
      </c>
      <c r="AA34" s="119">
        <f t="shared" si="31"/>
        <v>1</v>
      </c>
      <c r="AB34" s="119">
        <f t="shared" si="31"/>
        <v>0</v>
      </c>
      <c r="AC34" s="119">
        <f t="shared" si="31"/>
        <v>46</v>
      </c>
      <c r="AD34" s="119">
        <f t="shared" si="31"/>
        <v>0</v>
      </c>
      <c r="AE34" s="119">
        <f t="shared" si="31"/>
        <v>232</v>
      </c>
      <c r="AF34" s="119">
        <f t="shared" si="31"/>
        <v>0</v>
      </c>
      <c r="AG34" s="119">
        <f t="shared" si="31"/>
        <v>1</v>
      </c>
      <c r="AH34" s="119">
        <f t="shared" si="31"/>
        <v>5</v>
      </c>
      <c r="AI34" s="119">
        <f t="shared" si="31"/>
        <v>0</v>
      </c>
      <c r="AJ34" s="119">
        <f t="shared" si="31"/>
        <v>238</v>
      </c>
      <c r="AK34" s="119">
        <f t="shared" si="31"/>
        <v>0</v>
      </c>
      <c r="AL34" s="119">
        <f t="shared" si="31"/>
        <v>0</v>
      </c>
      <c r="AM34" s="119">
        <f t="shared" si="31"/>
        <v>0</v>
      </c>
      <c r="AN34" s="119">
        <f t="shared" si="31"/>
        <v>0</v>
      </c>
      <c r="AO34" s="119">
        <f t="shared" si="31"/>
        <v>238</v>
      </c>
      <c r="AP34" s="119">
        <f t="shared" si="31"/>
        <v>0</v>
      </c>
      <c r="AQ34" s="119">
        <f t="shared" si="31"/>
        <v>0</v>
      </c>
      <c r="AR34" s="119">
        <f t="shared" si="31"/>
        <v>5</v>
      </c>
      <c r="AS34" s="119">
        <f t="shared" si="31"/>
        <v>0</v>
      </c>
      <c r="AT34" s="119">
        <f t="shared" si="31"/>
        <v>243</v>
      </c>
      <c r="AU34" s="119">
        <f t="shared" si="31"/>
        <v>0</v>
      </c>
      <c r="AV34" s="119">
        <f t="shared" ref="AV34:BS34" si="32">SUM(AV20:AV32)</f>
        <v>5</v>
      </c>
      <c r="AW34" s="119">
        <f t="shared" si="32"/>
        <v>41</v>
      </c>
      <c r="AX34" s="119">
        <f t="shared" si="32"/>
        <v>1</v>
      </c>
      <c r="AY34" s="119">
        <f t="shared" si="32"/>
        <v>290</v>
      </c>
      <c r="AZ34" s="119">
        <f t="shared" si="32"/>
        <v>0</v>
      </c>
      <c r="BA34" s="119">
        <f t="shared" si="32"/>
        <v>0</v>
      </c>
      <c r="BB34" s="119">
        <f t="shared" si="32"/>
        <v>0</v>
      </c>
      <c r="BC34" s="119">
        <f t="shared" si="32"/>
        <v>0</v>
      </c>
      <c r="BD34" s="119">
        <f t="shared" si="32"/>
        <v>290</v>
      </c>
      <c r="BE34" s="119">
        <f t="shared" si="32"/>
        <v>0</v>
      </c>
      <c r="BF34" s="119">
        <f t="shared" si="32"/>
        <v>0</v>
      </c>
      <c r="BG34" s="119">
        <f t="shared" si="32"/>
        <v>0</v>
      </c>
      <c r="BH34" s="119">
        <f t="shared" si="32"/>
        <v>0</v>
      </c>
      <c r="BI34" s="119">
        <f t="shared" si="32"/>
        <v>290</v>
      </c>
      <c r="BJ34" s="119">
        <f t="shared" si="32"/>
        <v>0</v>
      </c>
      <c r="BK34" s="119">
        <f t="shared" si="32"/>
        <v>0</v>
      </c>
      <c r="BL34" s="119">
        <f t="shared" si="32"/>
        <v>0</v>
      </c>
      <c r="BM34" s="119">
        <f t="shared" si="32"/>
        <v>0</v>
      </c>
      <c r="BN34" s="119">
        <f t="shared" si="32"/>
        <v>290</v>
      </c>
      <c r="BO34" s="119">
        <f t="shared" si="32"/>
        <v>0</v>
      </c>
      <c r="BP34" s="119">
        <f t="shared" si="32"/>
        <v>0</v>
      </c>
      <c r="BQ34" s="119">
        <f t="shared" si="32"/>
        <v>0</v>
      </c>
      <c r="BR34" s="119">
        <f t="shared" si="32"/>
        <v>0</v>
      </c>
      <c r="BS34" s="119">
        <f t="shared" si="32"/>
        <v>290</v>
      </c>
    </row>
    <row r="35" spans="1:71" s="29" customFormat="1" x14ac:dyDescent="0.25">
      <c r="A35" s="2"/>
      <c r="B35" s="2" t="s">
        <v>264</v>
      </c>
      <c r="C35" s="2">
        <f>COUNT(C21:C32)</f>
        <v>12</v>
      </c>
      <c r="D35" s="2"/>
      <c r="E35" s="2">
        <f>SUM(E20:E32)</f>
        <v>385</v>
      </c>
      <c r="F35" s="2">
        <f>SUM(F20:F32)</f>
        <v>397</v>
      </c>
      <c r="G35" s="4">
        <f>$BS34/F35</f>
        <v>0.73047858942065491</v>
      </c>
      <c r="H35" s="137">
        <f>SUM(H20:H32)</f>
        <v>163</v>
      </c>
      <c r="I35" s="137">
        <f>SUM(I20:I32)</f>
        <v>166</v>
      </c>
      <c r="J35" s="137">
        <f>SUM(J20:J32)</f>
        <v>3</v>
      </c>
      <c r="K35" s="3"/>
      <c r="L35" s="3"/>
      <c r="M35" s="2"/>
      <c r="N35" s="2"/>
      <c r="O35" s="2"/>
      <c r="P35" s="4">
        <f>P34/F35</f>
        <v>0.41813602015113349</v>
      </c>
      <c r="Q35" s="2"/>
      <c r="R35" s="2">
        <f>M34+R34</f>
        <v>0</v>
      </c>
      <c r="S35" s="2">
        <f>N34+S34</f>
        <v>7</v>
      </c>
      <c r="T35" s="2">
        <f>O34+T34</f>
        <v>1</v>
      </c>
      <c r="U35" s="4">
        <f>U34/F35</f>
        <v>0.43073047858942065</v>
      </c>
      <c r="V35" s="2"/>
      <c r="W35" s="2">
        <f>R35+W34</f>
        <v>1</v>
      </c>
      <c r="X35" s="2">
        <f>S35+X34</f>
        <v>19</v>
      </c>
      <c r="Y35" s="2">
        <f>T35+Y34</f>
        <v>2</v>
      </c>
      <c r="Z35" s="4">
        <f>Z34/F35</f>
        <v>0.46599496221662468</v>
      </c>
      <c r="AA35" s="2"/>
      <c r="AB35" s="2">
        <f>W35+AB34</f>
        <v>1</v>
      </c>
      <c r="AC35" s="2">
        <f>X35+AC34</f>
        <v>65</v>
      </c>
      <c r="AD35" s="2">
        <f>Y35+AD34</f>
        <v>2</v>
      </c>
      <c r="AE35" s="4">
        <f>AE34/F35</f>
        <v>0.58438287153652391</v>
      </c>
      <c r="AF35" s="2"/>
      <c r="AG35" s="2">
        <f>AB35+AG34</f>
        <v>2</v>
      </c>
      <c r="AH35" s="2">
        <f>AC35+AH34</f>
        <v>70</v>
      </c>
      <c r="AI35" s="2">
        <f>AD35+AI34</f>
        <v>2</v>
      </c>
      <c r="AJ35" s="4">
        <f>AJ34/F35</f>
        <v>0.59949622166246852</v>
      </c>
      <c r="AK35" s="2"/>
      <c r="AL35" s="2">
        <f>AG35+AL34</f>
        <v>2</v>
      </c>
      <c r="AM35" s="2">
        <f>AH35+AM34</f>
        <v>70</v>
      </c>
      <c r="AN35" s="2">
        <f>AI35+AN34</f>
        <v>2</v>
      </c>
      <c r="AO35" s="4">
        <f>AO34/F35</f>
        <v>0.59949622166246852</v>
      </c>
      <c r="AP35" s="2"/>
      <c r="AQ35" s="2">
        <f>AL35+AQ34</f>
        <v>2</v>
      </c>
      <c r="AR35" s="2">
        <f>AM35+AR34</f>
        <v>75</v>
      </c>
      <c r="AS35" s="2">
        <f>AN35+AS34</f>
        <v>2</v>
      </c>
      <c r="AT35" s="4">
        <f>AT34/F35</f>
        <v>0.61209068010075562</v>
      </c>
      <c r="AU35" s="2"/>
      <c r="AV35" s="2">
        <f>AQ35+AV34</f>
        <v>7</v>
      </c>
      <c r="AW35" s="2">
        <f>AR35+AW34</f>
        <v>116</v>
      </c>
      <c r="AX35" s="2">
        <f>AS35+AX34</f>
        <v>3</v>
      </c>
      <c r="AY35" s="4">
        <f>AY34/F35</f>
        <v>0.73047858942065491</v>
      </c>
      <c r="AZ35" s="2"/>
      <c r="BA35" s="2">
        <f>AV35+BA34</f>
        <v>7</v>
      </c>
      <c r="BB35" s="2">
        <f>AW35+BB34</f>
        <v>116</v>
      </c>
      <c r="BC35" s="2">
        <f>AX35+BC34</f>
        <v>3</v>
      </c>
      <c r="BD35" s="4">
        <f>BD34/F35</f>
        <v>0.73047858942065491</v>
      </c>
      <c r="BE35" s="2"/>
      <c r="BF35" s="2">
        <f>BA35+BF34</f>
        <v>7</v>
      </c>
      <c r="BG35" s="2">
        <f>BB35+BG34</f>
        <v>116</v>
      </c>
      <c r="BH35" s="2">
        <f>BC35+BH34</f>
        <v>3</v>
      </c>
      <c r="BI35" s="4">
        <f>BI34/F35</f>
        <v>0.73047858942065491</v>
      </c>
      <c r="BJ35" s="2"/>
      <c r="BK35" s="2">
        <f>BF35+BK34</f>
        <v>7</v>
      </c>
      <c r="BL35" s="2">
        <f>BG35+BL34</f>
        <v>116</v>
      </c>
      <c r="BM35" s="2">
        <f>BH35+BM34</f>
        <v>3</v>
      </c>
      <c r="BN35" s="4">
        <f>BN34/F35</f>
        <v>0.73047858942065491</v>
      </c>
      <c r="BO35" s="2"/>
      <c r="BP35" s="2">
        <f>BK35+BP34</f>
        <v>7</v>
      </c>
      <c r="BQ35" s="2">
        <f>BL35+BQ34</f>
        <v>116</v>
      </c>
      <c r="BR35" s="2">
        <f>BM35+BR34</f>
        <v>3</v>
      </c>
      <c r="BS35" s="4">
        <f>BS34/F35</f>
        <v>0.73047858942065491</v>
      </c>
    </row>
    <row r="36" spans="1:71" s="29" customFormat="1" x14ac:dyDescent="0.25">
      <c r="H36" s="134"/>
      <c r="I36" s="134"/>
      <c r="J36" s="134"/>
      <c r="K36" s="30"/>
      <c r="L36" s="30"/>
    </row>
    <row r="37" spans="1:71" s="29" customFormat="1" x14ac:dyDescent="0.25">
      <c r="H37" s="134"/>
      <c r="I37" s="134"/>
      <c r="J37" s="134"/>
      <c r="K37" s="30"/>
      <c r="L37" s="30"/>
    </row>
    <row r="38" spans="1:71" s="29" customFormat="1" x14ac:dyDescent="0.25">
      <c r="H38" s="134"/>
      <c r="I38" s="134"/>
      <c r="J38" s="134"/>
      <c r="K38" s="30"/>
      <c r="L38" s="30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zoomScale="150" zoomScaleNormal="150" workbookViewId="0">
      <selection activeCell="E2" sqref="E2"/>
    </sheetView>
  </sheetViews>
  <sheetFormatPr defaultColWidth="8.85546875" defaultRowHeight="15" x14ac:dyDescent="0.25"/>
  <cols>
    <col min="1" max="1" width="9.7109375" customWidth="1"/>
    <col min="2" max="2" width="18.28515625" customWidth="1"/>
    <col min="3" max="3" width="8.42578125" bestFit="1" customWidth="1"/>
    <col min="4" max="4" width="9.7109375" customWidth="1"/>
    <col min="5" max="5" width="8.7109375" customWidth="1"/>
    <col min="6" max="6" width="10.85546875" customWidth="1"/>
    <col min="7" max="11" width="9.7109375" customWidth="1"/>
    <col min="12" max="12" width="9.42578125" style="97" bestFit="1" customWidth="1"/>
  </cols>
  <sheetData>
    <row r="1" spans="1:12" x14ac:dyDescent="0.25">
      <c r="A1" s="411" t="s">
        <v>429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3"/>
    </row>
    <row r="2" spans="1:12" s="29" customFormat="1" x14ac:dyDescent="0.25">
      <c r="A2" s="56"/>
      <c r="B2" s="57"/>
      <c r="C2" s="57"/>
      <c r="D2" s="57"/>
      <c r="E2" s="57"/>
      <c r="F2" s="98">
        <v>43509</v>
      </c>
      <c r="G2" s="57"/>
      <c r="H2" s="57"/>
      <c r="I2" s="57"/>
      <c r="J2" s="57"/>
      <c r="K2" s="57"/>
      <c r="L2" s="89"/>
    </row>
    <row r="3" spans="1:12" x14ac:dyDescent="0.25">
      <c r="A3" s="414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6"/>
    </row>
    <row r="4" spans="1:12" s="29" customFormat="1" x14ac:dyDescent="0.25">
      <c r="A4" s="28"/>
      <c r="L4" s="89"/>
    </row>
    <row r="5" spans="1:12" ht="15.75" thickBot="1" x14ac:dyDescent="0.3">
      <c r="A5" s="59" t="s">
        <v>297</v>
      </c>
      <c r="B5" s="60" t="s">
        <v>219</v>
      </c>
      <c r="C5" s="60" t="s">
        <v>60</v>
      </c>
      <c r="D5" s="60" t="s">
        <v>61</v>
      </c>
      <c r="E5" s="60" t="s">
        <v>162</v>
      </c>
      <c r="F5" s="60" t="s">
        <v>71</v>
      </c>
      <c r="G5" s="60" t="s">
        <v>72</v>
      </c>
      <c r="H5" s="60" t="s">
        <v>166</v>
      </c>
      <c r="I5" s="60" t="s">
        <v>178</v>
      </c>
      <c r="J5" s="60" t="s">
        <v>33</v>
      </c>
      <c r="K5" s="60" t="s">
        <v>34</v>
      </c>
      <c r="L5" s="90" t="s">
        <v>198</v>
      </c>
    </row>
    <row r="6" spans="1:12" ht="15.75" thickTop="1" x14ac:dyDescent="0.25">
      <c r="A6" s="408" t="s">
        <v>389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10"/>
    </row>
    <row r="7" spans="1:12" x14ac:dyDescent="0.25">
      <c r="A7" s="35">
        <f>'C'!C19</f>
        <v>14</v>
      </c>
      <c r="B7" s="2" t="str">
        <f>'C'!A3</f>
        <v>CALIFORNIA</v>
      </c>
      <c r="C7" s="4">
        <f>'C'!G19</f>
        <v>0.93432465923172248</v>
      </c>
      <c r="D7" s="2">
        <f>'C'!BP19</f>
        <v>14</v>
      </c>
      <c r="E7" s="2">
        <f>'C'!BQ19</f>
        <v>184</v>
      </c>
      <c r="F7" s="2">
        <f>'C'!BR19</f>
        <v>5</v>
      </c>
      <c r="G7" s="137">
        <f>'C'!I19</f>
        <v>554</v>
      </c>
      <c r="H7" s="2">
        <f>SUM(D7:G7)</f>
        <v>757</v>
      </c>
      <c r="I7" s="2">
        <f>'C'!F19</f>
        <v>807</v>
      </c>
      <c r="J7" s="2">
        <f>'C'!J19</f>
        <v>8</v>
      </c>
      <c r="K7" s="2">
        <f>F7+D7</f>
        <v>19</v>
      </c>
      <c r="L7" s="91"/>
    </row>
    <row r="8" spans="1:12" x14ac:dyDescent="0.25">
      <c r="A8" s="35">
        <f>O!C22</f>
        <v>17</v>
      </c>
      <c r="B8" s="2" t="str">
        <f>O!A3</f>
        <v>OHIO</v>
      </c>
      <c r="C8" s="4">
        <f>O!G22</f>
        <v>0.90322580645161288</v>
      </c>
      <c r="D8" s="2">
        <f>O!BP22</f>
        <v>16</v>
      </c>
      <c r="E8" s="2">
        <f>O!BQ22</f>
        <v>59</v>
      </c>
      <c r="F8" s="2">
        <f>O!BR22</f>
        <v>17</v>
      </c>
      <c r="G8" s="137">
        <f>O!I22</f>
        <v>528</v>
      </c>
      <c r="H8" s="2">
        <f>SUM(D8:G8)</f>
        <v>620</v>
      </c>
      <c r="I8" s="2">
        <f>O!F22</f>
        <v>682</v>
      </c>
      <c r="J8" s="2">
        <f>O!J22</f>
        <v>6</v>
      </c>
      <c r="K8" s="2">
        <f>D8+F8</f>
        <v>33</v>
      </c>
      <c r="L8" s="92"/>
    </row>
    <row r="9" spans="1:12" x14ac:dyDescent="0.25">
      <c r="A9" s="406" t="s">
        <v>390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397"/>
    </row>
    <row r="10" spans="1:12" s="33" customFormat="1" x14ac:dyDescent="0.25">
      <c r="A10" s="82">
        <f>F!C29</f>
        <v>23</v>
      </c>
      <c r="B10" s="84" t="str">
        <f>F!A3</f>
        <v>FLORIDA</v>
      </c>
      <c r="C10" s="149">
        <f>F!G29</f>
        <v>0.86188579017264277</v>
      </c>
      <c r="D10" s="85">
        <f>F!BP29</f>
        <v>24</v>
      </c>
      <c r="E10" s="85">
        <f>F!BQ29</f>
        <v>243</v>
      </c>
      <c r="F10" s="85">
        <f>F!BR29</f>
        <v>13</v>
      </c>
      <c r="G10" s="142">
        <f>F!I29</f>
        <v>372</v>
      </c>
      <c r="H10" s="85">
        <f>SUM(D10:G10)</f>
        <v>652</v>
      </c>
      <c r="I10" s="85">
        <f>F!F29</f>
        <v>753</v>
      </c>
      <c r="J10" s="85">
        <f>F!J29</f>
        <v>5</v>
      </c>
      <c r="K10" s="85">
        <f>D10+F10</f>
        <v>37</v>
      </c>
      <c r="L10" s="93"/>
    </row>
    <row r="11" spans="1:12" x14ac:dyDescent="0.25">
      <c r="A11" s="35">
        <f>M!C59</f>
        <v>18</v>
      </c>
      <c r="B11" s="2" t="str">
        <f>M!A42</f>
        <v>MINNESOTA</v>
      </c>
      <c r="C11" s="4">
        <f>M!G59</f>
        <v>0.90697674418604646</v>
      </c>
      <c r="D11" s="2">
        <f>M!BP59</f>
        <v>4</v>
      </c>
      <c r="E11" s="2">
        <f>M!BQ59</f>
        <v>132</v>
      </c>
      <c r="F11" s="2">
        <f>M!BR59</f>
        <v>1</v>
      </c>
      <c r="G11" s="137">
        <f>M!I59</f>
        <v>332</v>
      </c>
      <c r="H11" s="2">
        <f>SUM(D11:G11)</f>
        <v>469</v>
      </c>
      <c r="I11" s="2">
        <f>M!F59</f>
        <v>516</v>
      </c>
      <c r="J11" s="2">
        <f>M!J59</f>
        <v>5</v>
      </c>
      <c r="K11" s="2">
        <f>D11+F11</f>
        <v>5</v>
      </c>
      <c r="L11" s="91"/>
    </row>
    <row r="12" spans="1:12" x14ac:dyDescent="0.25">
      <c r="A12" s="35">
        <f>T!C26</f>
        <v>12</v>
      </c>
      <c r="B12" s="2" t="str">
        <f>T!A12</f>
        <v>TEXAS</v>
      </c>
      <c r="C12" s="4">
        <f>T!G26</f>
        <v>0.92665474060822894</v>
      </c>
      <c r="D12" s="2">
        <f>T!BP26</f>
        <v>19</v>
      </c>
      <c r="E12" s="2">
        <f>T!BQ26</f>
        <v>89</v>
      </c>
      <c r="F12" s="2">
        <f>T!BR26</f>
        <v>22</v>
      </c>
      <c r="G12" s="137">
        <f>T!I26</f>
        <v>389</v>
      </c>
      <c r="H12" s="2">
        <f>SUM(D12:G12)</f>
        <v>519</v>
      </c>
      <c r="I12" s="2">
        <f>T!F26</f>
        <v>559</v>
      </c>
      <c r="J12" s="2">
        <f>T!J26</f>
        <v>5</v>
      </c>
      <c r="K12" s="2">
        <f>D12+F12</f>
        <v>41</v>
      </c>
      <c r="L12" s="92"/>
    </row>
    <row r="13" spans="1:12" x14ac:dyDescent="0.25">
      <c r="A13" s="404" t="s">
        <v>391</v>
      </c>
      <c r="B13" s="405"/>
      <c r="C13" s="405"/>
      <c r="D13" s="405"/>
      <c r="E13" s="405"/>
      <c r="F13" s="405"/>
      <c r="G13" s="405"/>
      <c r="H13" s="405"/>
      <c r="I13" s="405"/>
      <c r="J13" s="405"/>
      <c r="K13" s="405"/>
      <c r="L13" s="397"/>
    </row>
    <row r="14" spans="1:12" x14ac:dyDescent="0.25">
      <c r="A14" s="35">
        <f>A!C27</f>
        <v>8</v>
      </c>
      <c r="B14" s="2" t="str">
        <f>A!A17</f>
        <v>ARIZONA</v>
      </c>
      <c r="C14" s="4">
        <f>A!G27</f>
        <v>0.89460784313725494</v>
      </c>
      <c r="D14" s="2">
        <f>A!BP27</f>
        <v>19</v>
      </c>
      <c r="E14" s="2">
        <f>A!BQ27</f>
        <v>109</v>
      </c>
      <c r="F14" s="2">
        <f>A!BR27</f>
        <v>0</v>
      </c>
      <c r="G14" s="137">
        <f>A!I27</f>
        <v>236</v>
      </c>
      <c r="H14" s="2">
        <f>SUM(D14:G14)</f>
        <v>364</v>
      </c>
      <c r="I14" s="2">
        <f>A!F27</f>
        <v>408</v>
      </c>
      <c r="J14" s="2">
        <f>A!J27</f>
        <v>9</v>
      </c>
      <c r="K14" s="2">
        <f>D14+F14</f>
        <v>19</v>
      </c>
      <c r="L14" s="91"/>
    </row>
    <row r="15" spans="1:12" x14ac:dyDescent="0.25">
      <c r="A15" s="35">
        <f>I!C18</f>
        <v>8</v>
      </c>
      <c r="B15" s="2" t="str">
        <f>I!A8</f>
        <v>ILLINOIS</v>
      </c>
      <c r="C15" s="4">
        <f>I!G18</f>
        <v>0.83793103448275863</v>
      </c>
      <c r="D15" s="2">
        <f>I!BK18</f>
        <v>0</v>
      </c>
      <c r="E15" s="2">
        <f>I!BQ18</f>
        <v>66</v>
      </c>
      <c r="F15" s="2">
        <f>I!BR18</f>
        <v>1</v>
      </c>
      <c r="G15" s="137">
        <f>I!I18</f>
        <v>176</v>
      </c>
      <c r="H15" s="2">
        <f>SUM(D15:G15)</f>
        <v>243</v>
      </c>
      <c r="I15" s="2">
        <f>I!F18</f>
        <v>290</v>
      </c>
      <c r="J15" s="2">
        <f>I!J18</f>
        <v>2</v>
      </c>
      <c r="K15" s="2">
        <f>D15+F15</f>
        <v>1</v>
      </c>
      <c r="L15" s="92"/>
    </row>
    <row r="16" spans="1:12" x14ac:dyDescent="0.25">
      <c r="A16" s="35">
        <f>M!C14</f>
        <v>9</v>
      </c>
      <c r="B16" s="2" t="str">
        <f>M!A3</f>
        <v>MARYLAND</v>
      </c>
      <c r="C16" s="4">
        <f>M!G14</f>
        <v>1</v>
      </c>
      <c r="D16" s="2">
        <f>M!BP14</f>
        <v>22</v>
      </c>
      <c r="E16" s="2">
        <f>M!BQ14</f>
        <v>100</v>
      </c>
      <c r="F16" s="2">
        <f>M!BR14</f>
        <v>4</v>
      </c>
      <c r="G16" s="137">
        <f>M!I14</f>
        <v>235</v>
      </c>
      <c r="H16" s="2">
        <f t="shared" ref="H16:H70" si="0">SUM(D16:G16)</f>
        <v>361</v>
      </c>
      <c r="I16" s="2">
        <f>M!F14</f>
        <v>367</v>
      </c>
      <c r="J16" s="2">
        <f>M!J14</f>
        <v>9</v>
      </c>
      <c r="K16" s="2">
        <f t="shared" ref="K16:K68" si="1">D16+F16</f>
        <v>26</v>
      </c>
      <c r="L16" s="92"/>
    </row>
    <row r="17" spans="1:12" x14ac:dyDescent="0.25">
      <c r="A17" s="35">
        <f>M!C40</f>
        <v>9</v>
      </c>
      <c r="B17" s="83" t="str">
        <f>M!A29</f>
        <v>MICHIGAN</v>
      </c>
      <c r="C17" s="4">
        <f>M!G40</f>
        <v>0.87414965986394555</v>
      </c>
      <c r="D17" s="2">
        <f>M!BP40</f>
        <v>13</v>
      </c>
      <c r="E17" s="2">
        <f>M!BQ40</f>
        <v>52</v>
      </c>
      <c r="F17" s="2">
        <f>M!BR40</f>
        <v>2</v>
      </c>
      <c r="G17" s="137">
        <f>M!I40</f>
        <v>191</v>
      </c>
      <c r="H17" s="2">
        <f>SUM(D17:G17)</f>
        <v>258</v>
      </c>
      <c r="I17" s="2">
        <f>M!F40</f>
        <v>294</v>
      </c>
      <c r="J17" s="2">
        <f>M!J40</f>
        <v>3</v>
      </c>
      <c r="K17" s="2">
        <f>D17+F17</f>
        <v>15</v>
      </c>
      <c r="L17" s="91"/>
    </row>
    <row r="18" spans="1:12" x14ac:dyDescent="0.25">
      <c r="A18" s="35">
        <f>N!C61</f>
        <v>7</v>
      </c>
      <c r="B18" s="2" t="str">
        <f>N!A52</f>
        <v>NEW YORK</v>
      </c>
      <c r="C18" s="4">
        <f>N!G61</f>
        <v>0.81944444444444442</v>
      </c>
      <c r="D18" s="2">
        <f>N!BP61</f>
        <v>4</v>
      </c>
      <c r="E18" s="2">
        <f>N!BQ61</f>
        <v>55</v>
      </c>
      <c r="F18" s="2">
        <f>N!BR61</f>
        <v>11</v>
      </c>
      <c r="G18" s="137">
        <f>N!I61</f>
        <v>107</v>
      </c>
      <c r="H18" s="2">
        <f t="shared" si="0"/>
        <v>177</v>
      </c>
      <c r="I18" s="2">
        <f>N!F61</f>
        <v>216</v>
      </c>
      <c r="J18" s="2">
        <f>N!J61</f>
        <v>0</v>
      </c>
      <c r="K18" s="2">
        <f t="shared" si="1"/>
        <v>15</v>
      </c>
      <c r="L18" s="92"/>
    </row>
    <row r="19" spans="1:12" x14ac:dyDescent="0.25">
      <c r="A19" s="35">
        <f>P!C14</f>
        <v>9</v>
      </c>
      <c r="B19" s="2" t="str">
        <f>P!A3</f>
        <v>PACIFIC AREAS</v>
      </c>
      <c r="C19" s="4">
        <f>P!G14</f>
        <v>0.84293193717277481</v>
      </c>
      <c r="D19" s="2">
        <f>P!BP14</f>
        <v>6</v>
      </c>
      <c r="E19" s="2">
        <f>P!BQ14</f>
        <v>86</v>
      </c>
      <c r="F19" s="2">
        <f>P!BR14</f>
        <v>1</v>
      </c>
      <c r="G19" s="137">
        <f>P!I14</f>
        <v>391</v>
      </c>
      <c r="H19" s="2">
        <f t="shared" si="0"/>
        <v>484</v>
      </c>
      <c r="I19" s="2">
        <f>P!F14</f>
        <v>573</v>
      </c>
      <c r="J19" s="2">
        <f>P!J14</f>
        <v>3</v>
      </c>
      <c r="K19" s="2">
        <f t="shared" si="1"/>
        <v>7</v>
      </c>
      <c r="L19" s="92"/>
    </row>
    <row r="20" spans="1:12" x14ac:dyDescent="0.25">
      <c r="A20" s="35">
        <f>P!C33</f>
        <v>14</v>
      </c>
      <c r="B20" s="2" t="str">
        <f>P!A16</f>
        <v>PENNSYLVANIA</v>
      </c>
      <c r="C20" s="4">
        <f>P!G33</f>
        <v>0.79777365491651209</v>
      </c>
      <c r="D20" s="2">
        <f>P!BP33</f>
        <v>18</v>
      </c>
      <c r="E20" s="2">
        <f>P!BQ33</f>
        <v>161</v>
      </c>
      <c r="F20" s="2">
        <f>P!BR33</f>
        <v>5</v>
      </c>
      <c r="G20" s="2">
        <f>P!I33</f>
        <v>247</v>
      </c>
      <c r="H20" s="2">
        <f t="shared" si="0"/>
        <v>431</v>
      </c>
      <c r="I20" s="2">
        <f>P!F33</f>
        <v>539</v>
      </c>
      <c r="J20" s="2">
        <f>P!J33</f>
        <v>8</v>
      </c>
      <c r="K20" s="2">
        <f t="shared" si="1"/>
        <v>23</v>
      </c>
      <c r="L20" s="92"/>
    </row>
    <row r="21" spans="1:12" x14ac:dyDescent="0.25">
      <c r="A21" s="35">
        <f>V!C13</f>
        <v>8</v>
      </c>
      <c r="B21" s="2" t="str">
        <f>V!A3</f>
        <v>VIRGINIA</v>
      </c>
      <c r="C21" s="4">
        <f>V!G13</f>
        <v>0.88397790055248615</v>
      </c>
      <c r="D21" s="2">
        <f>V!BP13</f>
        <v>10</v>
      </c>
      <c r="E21" s="2">
        <f>V!BQ13</f>
        <v>69</v>
      </c>
      <c r="F21" s="2">
        <f>V!BR13</f>
        <v>0</v>
      </c>
      <c r="G21" s="137">
        <f>V!I13</f>
        <v>245</v>
      </c>
      <c r="H21" s="2">
        <f t="shared" si="0"/>
        <v>324</v>
      </c>
      <c r="I21" s="2">
        <f>V!F13</f>
        <v>362</v>
      </c>
      <c r="J21" s="2">
        <f>V!J13</f>
        <v>4</v>
      </c>
      <c r="K21" s="2">
        <f t="shared" si="1"/>
        <v>10</v>
      </c>
      <c r="L21" s="92"/>
    </row>
    <row r="22" spans="1:12" x14ac:dyDescent="0.25">
      <c r="A22" s="35">
        <f>W!C35</f>
        <v>12</v>
      </c>
      <c r="B22" s="2" t="str">
        <f>W!A20</f>
        <v>WISCONSIN</v>
      </c>
      <c r="C22" s="4">
        <f>W!G35</f>
        <v>0.73047858942065491</v>
      </c>
      <c r="D22" s="2">
        <f>W!BP35</f>
        <v>7</v>
      </c>
      <c r="E22" s="2">
        <f>W!BQ35</f>
        <v>116</v>
      </c>
      <c r="F22" s="2">
        <f>W!BR35</f>
        <v>3</v>
      </c>
      <c r="G22" s="137">
        <f>W!I35</f>
        <v>166</v>
      </c>
      <c r="H22" s="2">
        <f t="shared" si="0"/>
        <v>292</v>
      </c>
      <c r="I22" s="2">
        <f>W!F35</f>
        <v>397</v>
      </c>
      <c r="J22" s="2">
        <f>W!J35</f>
        <v>3</v>
      </c>
      <c r="K22" s="2">
        <f t="shared" si="1"/>
        <v>10</v>
      </c>
      <c r="L22" s="92"/>
    </row>
    <row r="23" spans="1:12" x14ac:dyDescent="0.25">
      <c r="A23" s="402" t="s">
        <v>392</v>
      </c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397"/>
    </row>
    <row r="24" spans="1:12" x14ac:dyDescent="0.25">
      <c r="A24" s="35">
        <f>G!C9</f>
        <v>4</v>
      </c>
      <c r="B24" s="2" t="str">
        <f>G!A3</f>
        <v>GEORGIA</v>
      </c>
      <c r="C24" s="4">
        <f>G!G9</f>
        <v>1.0127659574468084</v>
      </c>
      <c r="D24" s="2">
        <f>G!BP9</f>
        <v>7</v>
      </c>
      <c r="E24" s="2">
        <f>G!BQ9</f>
        <v>51</v>
      </c>
      <c r="F24" s="2">
        <f>G!BR9</f>
        <v>0</v>
      </c>
      <c r="G24" s="137">
        <f>G!I9</f>
        <v>170</v>
      </c>
      <c r="H24" s="2">
        <f t="shared" si="0"/>
        <v>228</v>
      </c>
      <c r="I24" s="2">
        <f>G!F9</f>
        <v>235</v>
      </c>
      <c r="J24" s="2">
        <f>G!J9</f>
        <v>0</v>
      </c>
      <c r="K24" s="2">
        <f t="shared" si="1"/>
        <v>7</v>
      </c>
      <c r="L24" s="92"/>
    </row>
    <row r="25" spans="1:12" x14ac:dyDescent="0.25">
      <c r="A25" s="35">
        <f>M!C81</f>
        <v>9</v>
      </c>
      <c r="B25" s="2" t="str">
        <f>M!A70</f>
        <v>MISSOURI</v>
      </c>
      <c r="C25" s="4">
        <f>M!G81</f>
        <v>0.9123287671232877</v>
      </c>
      <c r="D25" s="2">
        <f>M!BP81</f>
        <v>34</v>
      </c>
      <c r="E25" s="2">
        <f>M!BQ81</f>
        <v>97</v>
      </c>
      <c r="F25" s="2">
        <f>M!BR81</f>
        <v>5</v>
      </c>
      <c r="G25" s="137">
        <f>M!I81</f>
        <v>197</v>
      </c>
      <c r="H25" s="2">
        <f t="shared" si="0"/>
        <v>333</v>
      </c>
      <c r="I25" s="2">
        <f>M!F81</f>
        <v>365</v>
      </c>
      <c r="J25" s="2">
        <f>M!J81</f>
        <v>9</v>
      </c>
      <c r="K25" s="2">
        <f t="shared" si="1"/>
        <v>39</v>
      </c>
      <c r="L25" s="91"/>
    </row>
    <row r="26" spans="1:12" x14ac:dyDescent="0.25">
      <c r="A26" s="35">
        <f>N!C41</f>
        <v>10</v>
      </c>
      <c r="B26" s="2" t="str">
        <f>N!A29</f>
        <v>NEW JERSEY</v>
      </c>
      <c r="C26" s="4">
        <f>N!G41</f>
        <v>0.5053763440860215</v>
      </c>
      <c r="D26" s="2">
        <f>N!BP41</f>
        <v>0</v>
      </c>
      <c r="E26" s="2">
        <f>N!BQ41</f>
        <v>6</v>
      </c>
      <c r="F26" s="2">
        <f>N!BR41</f>
        <v>8</v>
      </c>
      <c r="G26" s="137">
        <f>N!I41</f>
        <v>127</v>
      </c>
      <c r="H26" s="2">
        <f t="shared" si="0"/>
        <v>141</v>
      </c>
      <c r="I26" s="2">
        <f>N!F41</f>
        <v>279</v>
      </c>
      <c r="J26" s="2">
        <f>N!J41</f>
        <v>1</v>
      </c>
      <c r="K26" s="2">
        <f t="shared" si="1"/>
        <v>8</v>
      </c>
      <c r="L26" s="91"/>
    </row>
    <row r="27" spans="1:12" x14ac:dyDescent="0.25">
      <c r="A27" s="35">
        <f>N!C50</f>
        <v>5</v>
      </c>
      <c r="B27" s="2" t="str">
        <f>N!A43</f>
        <v>NEW MEXICO</v>
      </c>
      <c r="C27" s="4">
        <f>N!G50</f>
        <v>0.66666666666666663</v>
      </c>
      <c r="D27" s="2">
        <f>N!BP50</f>
        <v>0</v>
      </c>
      <c r="E27" s="2">
        <f>N!BQ50</f>
        <v>0</v>
      </c>
      <c r="F27" s="2">
        <f>N!BR50</f>
        <v>0</v>
      </c>
      <c r="G27" s="137">
        <f>N!I50</f>
        <v>132</v>
      </c>
      <c r="H27" s="2">
        <f t="shared" si="0"/>
        <v>132</v>
      </c>
      <c r="I27" s="2">
        <f>N!F50</f>
        <v>198</v>
      </c>
      <c r="J27" s="2">
        <f>N!J50</f>
        <v>0</v>
      </c>
      <c r="K27" s="2">
        <f t="shared" si="1"/>
        <v>0</v>
      </c>
      <c r="L27" s="92"/>
    </row>
    <row r="28" spans="1:12" x14ac:dyDescent="0.25">
      <c r="A28" s="35">
        <f>N!C75</f>
        <v>10</v>
      </c>
      <c r="B28" s="2" t="str">
        <f>N!A63</f>
        <v>NORTH CAROLINA</v>
      </c>
      <c r="C28" s="4">
        <f>N!G75</f>
        <v>0.79411764705882348</v>
      </c>
      <c r="D28" s="2">
        <f>N!BP75</f>
        <v>6</v>
      </c>
      <c r="E28" s="2">
        <f>N!BQ75</f>
        <v>59</v>
      </c>
      <c r="F28" s="2">
        <f>N!BR75</f>
        <v>2</v>
      </c>
      <c r="G28" s="137">
        <f>N!I75</f>
        <v>205</v>
      </c>
      <c r="H28" s="2">
        <f t="shared" si="0"/>
        <v>272</v>
      </c>
      <c r="I28" s="2">
        <f>N!F75</f>
        <v>340</v>
      </c>
      <c r="J28" s="2">
        <f>N!J75</f>
        <v>8</v>
      </c>
      <c r="K28" s="2">
        <f t="shared" si="1"/>
        <v>8</v>
      </c>
      <c r="L28" s="92"/>
    </row>
    <row r="29" spans="1:12" x14ac:dyDescent="0.25">
      <c r="A29" s="35">
        <f>W!C13</f>
        <v>8</v>
      </c>
      <c r="B29" s="2" t="str">
        <f>W!A3</f>
        <v>WASHINGTON</v>
      </c>
      <c r="C29" s="4">
        <f>W!G13</f>
        <v>0.68613138686131392</v>
      </c>
      <c r="D29" s="2">
        <f>W!BP13</f>
        <v>13</v>
      </c>
      <c r="E29" s="2">
        <f>W!BQ13</f>
        <v>23</v>
      </c>
      <c r="F29" s="2">
        <f>W!BR13</f>
        <v>0</v>
      </c>
      <c r="G29" s="137">
        <f>W!I13</f>
        <v>152</v>
      </c>
      <c r="H29" s="2">
        <f t="shared" si="0"/>
        <v>188</v>
      </c>
      <c r="I29" s="2">
        <f>W!F13</f>
        <v>274</v>
      </c>
      <c r="J29" s="2">
        <f>W!J13</f>
        <v>0</v>
      </c>
      <c r="K29" s="2">
        <f t="shared" si="1"/>
        <v>13</v>
      </c>
      <c r="L29" s="92"/>
    </row>
    <row r="30" spans="1:12" x14ac:dyDescent="0.25">
      <c r="A30" s="400" t="s">
        <v>393</v>
      </c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397"/>
    </row>
    <row r="31" spans="1:12" x14ac:dyDescent="0.25">
      <c r="A31" s="35">
        <f>A!C36</f>
        <v>5</v>
      </c>
      <c r="B31" s="2" t="str">
        <f>A!A29</f>
        <v>ARKANSAS</v>
      </c>
      <c r="C31" s="4">
        <f>A!G36</f>
        <v>0.57407407407407407</v>
      </c>
      <c r="D31" s="2">
        <f>A!BP36</f>
        <v>0</v>
      </c>
      <c r="E31" s="2">
        <f>A!BQ36</f>
        <v>0</v>
      </c>
      <c r="F31" s="2">
        <f>A!BR36</f>
        <v>0</v>
      </c>
      <c r="G31" s="137">
        <f>A!I36</f>
        <v>93</v>
      </c>
      <c r="H31" s="2">
        <f t="shared" si="0"/>
        <v>93</v>
      </c>
      <c r="I31" s="2">
        <f>A!F36</f>
        <v>162</v>
      </c>
      <c r="J31" s="2">
        <f>A!J36</f>
        <v>0</v>
      </c>
      <c r="K31" s="2">
        <f t="shared" si="1"/>
        <v>0</v>
      </c>
      <c r="L31" s="91"/>
    </row>
    <row r="32" spans="1:12" x14ac:dyDescent="0.25">
      <c r="A32" s="35">
        <f>'C'!C29</f>
        <v>6</v>
      </c>
      <c r="B32" s="2" t="str">
        <f>'C'!A21</f>
        <v>COLORADO</v>
      </c>
      <c r="C32" s="4">
        <f>'C'!G29</f>
        <v>0.86818181818181817</v>
      </c>
      <c r="D32" s="2">
        <f>'C'!BP29</f>
        <v>4</v>
      </c>
      <c r="E32" s="2">
        <f>'C'!BQ29</f>
        <v>90</v>
      </c>
      <c r="F32" s="2">
        <f>'C'!BR29</f>
        <v>2</v>
      </c>
      <c r="G32" s="137">
        <f>'C'!I29</f>
        <v>96</v>
      </c>
      <c r="H32" s="2">
        <f t="shared" si="0"/>
        <v>192</v>
      </c>
      <c r="I32" s="2">
        <f>'C'!F29</f>
        <v>220</v>
      </c>
      <c r="J32" s="2">
        <f>'C'!J29</f>
        <v>2</v>
      </c>
      <c r="K32" s="2">
        <f t="shared" si="1"/>
        <v>6</v>
      </c>
      <c r="L32" s="92"/>
    </row>
    <row r="33" spans="1:12" x14ac:dyDescent="0.25">
      <c r="A33" s="35">
        <f>K!C19</f>
        <v>6</v>
      </c>
      <c r="B33" s="2" t="str">
        <f>K!A11</f>
        <v>KENTUCKY</v>
      </c>
      <c r="C33" s="4">
        <f>K!G19</f>
        <v>0.92788461538461542</v>
      </c>
      <c r="D33" s="2">
        <f>K!BP19</f>
        <v>22</v>
      </c>
      <c r="E33" s="2">
        <f>K!BQ19</f>
        <v>40</v>
      </c>
      <c r="F33" s="2">
        <f>K!BR19</f>
        <v>2</v>
      </c>
      <c r="G33" s="137">
        <f>K!I19</f>
        <v>129</v>
      </c>
      <c r="H33" s="2">
        <f t="shared" si="0"/>
        <v>193</v>
      </c>
      <c r="I33" s="2">
        <f>K!F19</f>
        <v>208</v>
      </c>
      <c r="J33" s="2">
        <f>K!J19</f>
        <v>0</v>
      </c>
      <c r="K33" s="2">
        <f t="shared" si="1"/>
        <v>24</v>
      </c>
      <c r="L33" s="92"/>
    </row>
    <row r="34" spans="1:12" x14ac:dyDescent="0.25">
      <c r="A34" s="35">
        <f>M!C68</f>
        <v>5</v>
      </c>
      <c r="B34" s="2" t="str">
        <f>M!A61</f>
        <v>MISSISSIPPI</v>
      </c>
      <c r="C34" s="4">
        <f>M!G68</f>
        <v>0.6681034482758621</v>
      </c>
      <c r="D34" s="2">
        <f>M!BP68</f>
        <v>0</v>
      </c>
      <c r="E34" s="2">
        <f>M!BQ68</f>
        <v>0</v>
      </c>
      <c r="F34" s="2">
        <f>M!BR68</f>
        <v>0</v>
      </c>
      <c r="G34" s="137">
        <f>M!I68</f>
        <v>155</v>
      </c>
      <c r="H34" s="2">
        <f t="shared" si="0"/>
        <v>155</v>
      </c>
      <c r="I34" s="2">
        <f>M!F68</f>
        <v>232</v>
      </c>
      <c r="J34" s="2">
        <f>M!J68</f>
        <v>0</v>
      </c>
      <c r="K34" s="2">
        <f t="shared" si="1"/>
        <v>0</v>
      </c>
      <c r="L34" s="91"/>
    </row>
    <row r="35" spans="1:12" x14ac:dyDescent="0.25">
      <c r="A35" s="35">
        <f>N!C84</f>
        <v>5</v>
      </c>
      <c r="B35" s="2" t="str">
        <f>N!A77</f>
        <v>NORTH DAKOTA</v>
      </c>
      <c r="C35" s="4">
        <f>N!G84</f>
        <v>0.9821428571428571</v>
      </c>
      <c r="D35" s="2">
        <f>N!BP84</f>
        <v>6</v>
      </c>
      <c r="E35" s="2">
        <f>N!BQ84</f>
        <v>71</v>
      </c>
      <c r="F35" s="2">
        <f>N!BR84</f>
        <v>0</v>
      </c>
      <c r="G35" s="137">
        <f>N!I84</f>
        <v>91</v>
      </c>
      <c r="H35" s="2">
        <f t="shared" si="0"/>
        <v>168</v>
      </c>
      <c r="I35" s="2">
        <f>N!F84</f>
        <v>168</v>
      </c>
      <c r="J35" s="2">
        <f>N!J84</f>
        <v>3</v>
      </c>
      <c r="K35" s="2">
        <f t="shared" si="1"/>
        <v>6</v>
      </c>
      <c r="L35" s="91"/>
    </row>
    <row r="36" spans="1:12" x14ac:dyDescent="0.25">
      <c r="A36" s="35">
        <f>O!C46</f>
        <v>10</v>
      </c>
      <c r="B36" s="2" t="str">
        <f>O!A33</f>
        <v>OREGON</v>
      </c>
      <c r="C36" s="4">
        <f>O!G46</f>
        <v>0.6283783783783784</v>
      </c>
      <c r="D36" s="2">
        <f>O!BP46</f>
        <v>8</v>
      </c>
      <c r="E36" s="2">
        <f>O!BQ46</f>
        <v>65</v>
      </c>
      <c r="F36" s="2">
        <f>O!BR46</f>
        <v>0</v>
      </c>
      <c r="G36" s="137">
        <f>O!I46</f>
        <v>114</v>
      </c>
      <c r="H36" s="2">
        <f t="shared" si="0"/>
        <v>187</v>
      </c>
      <c r="I36" s="2">
        <f>O!F46</f>
        <v>296</v>
      </c>
      <c r="J36" s="2">
        <f>O!J46</f>
        <v>5</v>
      </c>
      <c r="K36" s="2">
        <f t="shared" si="1"/>
        <v>8</v>
      </c>
      <c r="L36" s="92"/>
    </row>
    <row r="37" spans="1:12" x14ac:dyDescent="0.25">
      <c r="A37" s="35">
        <f>S!C12</f>
        <v>7</v>
      </c>
      <c r="B37" s="2" t="str">
        <f>S!A3</f>
        <v>SOUTH CAROLINA</v>
      </c>
      <c r="C37" s="4">
        <f>S!G12</f>
        <v>0.80952380952380953</v>
      </c>
      <c r="D37" s="2">
        <f>S!BP12</f>
        <v>21</v>
      </c>
      <c r="E37" s="2">
        <f>S!BQ12</f>
        <v>30</v>
      </c>
      <c r="F37" s="2">
        <f>S!BR12</f>
        <v>0</v>
      </c>
      <c r="G37" s="137">
        <f>S!I12</f>
        <v>135</v>
      </c>
      <c r="H37" s="2">
        <f t="shared" si="0"/>
        <v>186</v>
      </c>
      <c r="I37" s="2">
        <f>S!F12</f>
        <v>231</v>
      </c>
      <c r="J37" s="2">
        <f>S!J12</f>
        <v>2</v>
      </c>
      <c r="K37" s="2">
        <f t="shared" si="1"/>
        <v>21</v>
      </c>
      <c r="L37" s="92"/>
    </row>
    <row r="38" spans="1:12" x14ac:dyDescent="0.25">
      <c r="A38" s="35">
        <f>T!C10</f>
        <v>5</v>
      </c>
      <c r="B38" s="2" t="str">
        <f>T!A3</f>
        <v>TENNESSEE</v>
      </c>
      <c r="C38" s="4">
        <f>T!G10</f>
        <v>0.78037383177570097</v>
      </c>
      <c r="D38" s="2">
        <f>T!BP10</f>
        <v>9</v>
      </c>
      <c r="E38" s="2">
        <f>T!BQ10</f>
        <v>54</v>
      </c>
      <c r="F38" s="2">
        <f>T!BR10</f>
        <v>2</v>
      </c>
      <c r="G38" s="137">
        <f>T!I10</f>
        <v>102</v>
      </c>
      <c r="H38" s="2">
        <f t="shared" si="0"/>
        <v>167</v>
      </c>
      <c r="I38" s="2">
        <f>T!F10</f>
        <v>214</v>
      </c>
      <c r="J38" s="2">
        <f>T!J10</f>
        <v>2</v>
      </c>
      <c r="K38" s="2">
        <f t="shared" si="1"/>
        <v>11</v>
      </c>
      <c r="L38" s="92"/>
    </row>
    <row r="39" spans="1:12" x14ac:dyDescent="0.25">
      <c r="A39" s="398" t="s">
        <v>394</v>
      </c>
      <c r="B39" s="399"/>
      <c r="C39" s="399"/>
      <c r="D39" s="399"/>
      <c r="E39" s="399"/>
      <c r="F39" s="399"/>
      <c r="G39" s="399"/>
      <c r="H39" s="399"/>
      <c r="I39" s="399"/>
      <c r="J39" s="399"/>
      <c r="K39" s="399"/>
      <c r="L39" s="397"/>
    </row>
    <row r="40" spans="1:12" x14ac:dyDescent="0.25">
      <c r="A40" s="35">
        <f>D!C9</f>
        <v>4</v>
      </c>
      <c r="B40" s="2" t="str">
        <f>D!A3</f>
        <v>DELAWARE</v>
      </c>
      <c r="C40" s="4">
        <f>D!G9</f>
        <v>0.7384615384615385</v>
      </c>
      <c r="D40" s="2">
        <f>D!BP9</f>
        <v>1</v>
      </c>
      <c r="E40" s="2">
        <f>D!BQ9</f>
        <v>21</v>
      </c>
      <c r="F40" s="2">
        <f>D!BR9</f>
        <v>1</v>
      </c>
      <c r="G40" s="137">
        <f>D!I9</f>
        <v>73</v>
      </c>
      <c r="H40" s="2">
        <f t="shared" si="0"/>
        <v>96</v>
      </c>
      <c r="I40" s="2">
        <f>D!F9</f>
        <v>130</v>
      </c>
      <c r="J40" s="2">
        <f>D!J9</f>
        <v>1</v>
      </c>
      <c r="K40" s="2">
        <f t="shared" si="1"/>
        <v>2</v>
      </c>
      <c r="L40" s="91"/>
    </row>
    <row r="41" spans="1:12" x14ac:dyDescent="0.25">
      <c r="A41" s="35">
        <f>K!C9</f>
        <v>4</v>
      </c>
      <c r="B41" s="2" t="str">
        <f>K!A3</f>
        <v>KANSAS</v>
      </c>
      <c r="C41" s="4">
        <f>K!G9</f>
        <v>0.60843373493975905</v>
      </c>
      <c r="D41" s="2">
        <f>K!BP9</f>
        <v>8</v>
      </c>
      <c r="E41" s="2">
        <f>K!BQ9</f>
        <v>34</v>
      </c>
      <c r="F41" s="2">
        <f>K!BR9</f>
        <v>11</v>
      </c>
      <c r="G41" s="137">
        <f>K!I9</f>
        <v>49</v>
      </c>
      <c r="H41" s="2">
        <f t="shared" si="0"/>
        <v>102</v>
      </c>
      <c r="I41" s="2">
        <f>K!F9</f>
        <v>166</v>
      </c>
      <c r="J41" s="2">
        <f>K!J9</f>
        <v>2</v>
      </c>
      <c r="K41" s="2">
        <f t="shared" si="1"/>
        <v>19</v>
      </c>
      <c r="L41" s="91"/>
    </row>
    <row r="42" spans="1:12" x14ac:dyDescent="0.25">
      <c r="A42" s="35">
        <f>L!C8</f>
        <v>3</v>
      </c>
      <c r="B42" s="2" t="str">
        <f>L!A3</f>
        <v>LOUISIANA</v>
      </c>
      <c r="C42" s="4">
        <f>L!G8</f>
        <v>1.0363636363636364</v>
      </c>
      <c r="D42" s="2">
        <f>L!BP8</f>
        <v>16</v>
      </c>
      <c r="E42" s="2">
        <f>L!BQ8</f>
        <v>32</v>
      </c>
      <c r="F42" s="2">
        <f>L!BR8</f>
        <v>16</v>
      </c>
      <c r="G42" s="137">
        <f>L!I8</f>
        <v>51</v>
      </c>
      <c r="H42" s="2">
        <f t="shared" si="0"/>
        <v>115</v>
      </c>
      <c r="I42" s="2">
        <f>L!F8</f>
        <v>110</v>
      </c>
      <c r="J42" s="2">
        <f>L!J8</f>
        <v>1</v>
      </c>
      <c r="K42" s="2">
        <f t="shared" si="1"/>
        <v>32</v>
      </c>
      <c r="L42" s="91"/>
    </row>
    <row r="43" spans="1:12" x14ac:dyDescent="0.25">
      <c r="A43" s="35">
        <f>M!C89</f>
        <v>4</v>
      </c>
      <c r="B43" s="2" t="str">
        <f>M!A83</f>
        <v>MONTANA</v>
      </c>
      <c r="C43" s="4">
        <f>M!G89</f>
        <v>0.83185840707964598</v>
      </c>
      <c r="D43" s="2">
        <f>M!BP89</f>
        <v>3</v>
      </c>
      <c r="E43" s="2">
        <f>M!BQ89</f>
        <v>3</v>
      </c>
      <c r="F43" s="2">
        <f>M!BR89</f>
        <v>5</v>
      </c>
      <c r="G43" s="137">
        <f>M!I89</f>
        <v>83</v>
      </c>
      <c r="H43" s="2">
        <f t="shared" si="0"/>
        <v>94</v>
      </c>
      <c r="I43" s="2">
        <f>M!F89</f>
        <v>113</v>
      </c>
      <c r="J43" s="2">
        <f>M!J89</f>
        <v>0</v>
      </c>
      <c r="K43" s="2">
        <f t="shared" si="1"/>
        <v>8</v>
      </c>
      <c r="L43" s="91"/>
    </row>
    <row r="44" spans="1:12" x14ac:dyDescent="0.25">
      <c r="A44" s="35">
        <f>N!C8</f>
        <v>3</v>
      </c>
      <c r="B44" s="2" t="str">
        <f>N!A3</f>
        <v>NEBRASKA</v>
      </c>
      <c r="C44" s="4">
        <f>N!G8</f>
        <v>0.9017857142857143</v>
      </c>
      <c r="D44" s="2">
        <f>N!BP8</f>
        <v>5</v>
      </c>
      <c r="E44" s="2">
        <f>N!BQ8</f>
        <v>22</v>
      </c>
      <c r="F44" s="2">
        <f>N!BR8</f>
        <v>2</v>
      </c>
      <c r="G44" s="137">
        <f>N!I8</f>
        <v>72</v>
      </c>
      <c r="H44" s="2">
        <f t="shared" si="0"/>
        <v>101</v>
      </c>
      <c r="I44" s="2">
        <f>N!F8</f>
        <v>112</v>
      </c>
      <c r="J44" s="2">
        <f>N!J8</f>
        <v>1</v>
      </c>
      <c r="K44" s="2">
        <f t="shared" si="1"/>
        <v>7</v>
      </c>
      <c r="L44" s="92"/>
    </row>
    <row r="45" spans="1:12" x14ac:dyDescent="0.25">
      <c r="A45" s="35">
        <f>N!C27</f>
        <v>2</v>
      </c>
      <c r="B45" s="2" t="str">
        <f>N!A23</f>
        <v>NEW HAMPSHIRE</v>
      </c>
      <c r="C45" s="4">
        <f>N!G27</f>
        <v>0.80851063829787229</v>
      </c>
      <c r="D45" s="2">
        <f>N!BP27</f>
        <v>9</v>
      </c>
      <c r="E45" s="2">
        <f>N!BQ27</f>
        <v>36</v>
      </c>
      <c r="F45" s="2">
        <f>N!BR27</f>
        <v>3</v>
      </c>
      <c r="G45" s="137">
        <f>N!I27</f>
        <v>29</v>
      </c>
      <c r="H45" s="2">
        <f t="shared" si="0"/>
        <v>77</v>
      </c>
      <c r="I45" s="2">
        <f>N!F27</f>
        <v>94</v>
      </c>
      <c r="J45" s="2">
        <f>N!J27</f>
        <v>1</v>
      </c>
      <c r="K45" s="2">
        <f t="shared" si="1"/>
        <v>12</v>
      </c>
      <c r="L45" s="92"/>
    </row>
    <row r="46" spans="1:12" x14ac:dyDescent="0.25">
      <c r="A46" s="35">
        <f>O!C31</f>
        <v>5</v>
      </c>
      <c r="B46" s="2" t="str">
        <f>O!A24</f>
        <v>OKLAHOMA</v>
      </c>
      <c r="C46" s="4">
        <f>O!G31</f>
        <v>0.5234375</v>
      </c>
      <c r="D46" s="2">
        <f>O!BP31</f>
        <v>0</v>
      </c>
      <c r="E46" s="2">
        <f>O!BQ31</f>
        <v>0</v>
      </c>
      <c r="F46" s="2">
        <f>O!BR31</f>
        <v>1</v>
      </c>
      <c r="G46" s="137">
        <f>O!I31</f>
        <v>67</v>
      </c>
      <c r="H46" s="2">
        <f t="shared" si="0"/>
        <v>68</v>
      </c>
      <c r="I46" s="2">
        <f>O!F31</f>
        <v>128</v>
      </c>
      <c r="J46" s="2">
        <f>O!J31</f>
        <v>1</v>
      </c>
      <c r="K46" s="2">
        <f t="shared" si="1"/>
        <v>1</v>
      </c>
      <c r="L46" s="92"/>
    </row>
    <row r="47" spans="1:12" x14ac:dyDescent="0.25">
      <c r="A47" s="395" t="s">
        <v>395</v>
      </c>
      <c r="B47" s="396"/>
      <c r="C47" s="396"/>
      <c r="D47" s="396"/>
      <c r="E47" s="396"/>
      <c r="F47" s="396"/>
      <c r="G47" s="396"/>
      <c r="H47" s="396"/>
      <c r="I47" s="396"/>
      <c r="J47" s="396"/>
      <c r="K47" s="396"/>
      <c r="L47" s="397"/>
    </row>
    <row r="48" spans="1:12" x14ac:dyDescent="0.25">
      <c r="A48" s="35"/>
      <c r="B48" s="2"/>
      <c r="C48" s="4"/>
      <c r="D48" s="2"/>
      <c r="E48" s="2"/>
      <c r="F48" s="2"/>
      <c r="G48" s="2"/>
      <c r="H48" s="2"/>
      <c r="I48" s="2"/>
      <c r="J48" s="2"/>
      <c r="K48" s="2"/>
      <c r="L48" s="92"/>
    </row>
    <row r="49" spans="1:12" x14ac:dyDescent="0.25">
      <c r="A49" s="35">
        <v>3</v>
      </c>
      <c r="B49" s="2" t="s">
        <v>188</v>
      </c>
      <c r="C49" s="4"/>
      <c r="D49" s="2">
        <f>I!BP26</f>
        <v>0</v>
      </c>
      <c r="E49" s="2">
        <f>I!BQ26</f>
        <v>0</v>
      </c>
      <c r="F49" s="2">
        <f>I!BR26</f>
        <v>0</v>
      </c>
      <c r="G49" s="137">
        <f>I!I26</f>
        <v>40</v>
      </c>
      <c r="H49" s="2">
        <f t="shared" si="0"/>
        <v>40</v>
      </c>
      <c r="I49" s="2">
        <f>I!F26</f>
        <v>117</v>
      </c>
      <c r="J49" s="137">
        <f>I!J26</f>
        <v>0</v>
      </c>
      <c r="K49" s="2">
        <f t="shared" si="1"/>
        <v>0</v>
      </c>
      <c r="L49" s="92"/>
    </row>
    <row r="50" spans="1:12" x14ac:dyDescent="0.25">
      <c r="A50" s="35">
        <f>S!C19</f>
        <v>3</v>
      </c>
      <c r="B50" s="2" t="str">
        <f>S!A14</f>
        <v>SOUTH DAKOTA</v>
      </c>
      <c r="C50" s="4">
        <f>S!G19</f>
        <v>0.47058823529411764</v>
      </c>
      <c r="D50" s="2">
        <f>S!BP19</f>
        <v>0</v>
      </c>
      <c r="E50" s="2">
        <f>S!BQ19</f>
        <v>0</v>
      </c>
      <c r="F50" s="2">
        <f>S!BR19</f>
        <v>0</v>
      </c>
      <c r="G50" s="137">
        <f>S!I19</f>
        <v>50</v>
      </c>
      <c r="H50" s="2">
        <f t="shared" si="0"/>
        <v>50</v>
      </c>
      <c r="I50" s="2">
        <f>S!F19</f>
        <v>102</v>
      </c>
      <c r="J50" s="2">
        <f>S!J19</f>
        <v>2</v>
      </c>
      <c r="K50" s="2">
        <f t="shared" si="1"/>
        <v>0</v>
      </c>
      <c r="L50" s="92"/>
    </row>
    <row r="51" spans="1:12" x14ac:dyDescent="0.25">
      <c r="A51" s="392" t="s">
        <v>263</v>
      </c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94"/>
    </row>
    <row r="52" spans="1:12" x14ac:dyDescent="0.25">
      <c r="A52" s="35">
        <v>1</v>
      </c>
      <c r="B52" s="2" t="str">
        <f>CONCATENATE(A!A8," ",A!C9)</f>
        <v>ALASKA 2</v>
      </c>
      <c r="C52" s="4">
        <f>A!G9</f>
        <v>0.8928571428571429</v>
      </c>
      <c r="D52" s="2">
        <f>A!BP11</f>
        <v>0</v>
      </c>
      <c r="E52" s="2">
        <f>A!BQ11</f>
        <v>0</v>
      </c>
      <c r="F52" s="2">
        <f>A!BR11</f>
        <v>7</v>
      </c>
      <c r="G52" s="137">
        <f>A!I9</f>
        <v>18</v>
      </c>
      <c r="H52" s="2">
        <f t="shared" si="0"/>
        <v>25</v>
      </c>
      <c r="I52" s="2">
        <f>A!F11</f>
        <v>28</v>
      </c>
      <c r="J52" s="2">
        <f>A!J11</f>
        <v>0</v>
      </c>
      <c r="K52" s="2">
        <f t="shared" si="1"/>
        <v>7</v>
      </c>
      <c r="L52" s="92"/>
    </row>
    <row r="53" spans="1:12" x14ac:dyDescent="0.25">
      <c r="A53" s="35">
        <v>1</v>
      </c>
      <c r="B53" s="2" t="str">
        <f>CONCATENATE(A!A8," ",A!C13)</f>
        <v>ALASKA 3</v>
      </c>
      <c r="C53" s="4">
        <f>A!G15</f>
        <v>0.72413793103448276</v>
      </c>
      <c r="D53" s="2">
        <f>A!BP15</f>
        <v>0</v>
      </c>
      <c r="E53" s="2">
        <f>A!BQ15</f>
        <v>0</v>
      </c>
      <c r="F53" s="2">
        <f>A!BR15</f>
        <v>0</v>
      </c>
      <c r="G53" s="137">
        <f>A!I13</f>
        <v>21</v>
      </c>
      <c r="H53" s="2">
        <f t="shared" si="0"/>
        <v>21</v>
      </c>
      <c r="I53" s="2">
        <f>A!F15</f>
        <v>29</v>
      </c>
      <c r="J53" s="2">
        <f>A!J15</f>
        <v>1</v>
      </c>
      <c r="K53" s="2">
        <f t="shared" si="1"/>
        <v>0</v>
      </c>
      <c r="L53" s="92"/>
    </row>
    <row r="54" spans="1:12" x14ac:dyDescent="0.25">
      <c r="A54" s="35">
        <v>1</v>
      </c>
      <c r="B54" s="2" t="s">
        <v>347</v>
      </c>
      <c r="C54" s="4">
        <f>+A!G6</f>
        <v>0.95652173913043481</v>
      </c>
      <c r="D54" s="2">
        <f>+A!BP6</f>
        <v>0</v>
      </c>
      <c r="E54" s="2">
        <f>+A!BQ6</f>
        <v>9</v>
      </c>
      <c r="F54" s="2">
        <f>+A!BR6</f>
        <v>0</v>
      </c>
      <c r="G54" s="137">
        <f>+A!I4</f>
        <v>35</v>
      </c>
      <c r="H54" s="2">
        <f t="shared" si="0"/>
        <v>44</v>
      </c>
      <c r="I54" s="2">
        <f>+A!F6</f>
        <v>46</v>
      </c>
      <c r="J54" s="2">
        <f>+A!J6</f>
        <v>0</v>
      </c>
      <c r="K54" s="2">
        <f t="shared" si="1"/>
        <v>0</v>
      </c>
      <c r="L54" s="92"/>
    </row>
    <row r="55" spans="1:12" x14ac:dyDescent="0.25">
      <c r="A55" s="35">
        <v>1</v>
      </c>
      <c r="B55" s="2" t="s">
        <v>423</v>
      </c>
      <c r="C55" s="4">
        <f>E!G4</f>
        <v>0.90909090909090906</v>
      </c>
      <c r="D55" s="2">
        <f>E!BP6</f>
        <v>1</v>
      </c>
      <c r="E55" s="2">
        <f>E!BQ6</f>
        <v>0</v>
      </c>
      <c r="F55" s="2">
        <f>E!BR6</f>
        <v>0</v>
      </c>
      <c r="G55" s="137">
        <f>E!I4</f>
        <v>79</v>
      </c>
      <c r="H55" s="2">
        <f t="shared" si="0"/>
        <v>80</v>
      </c>
      <c r="I55" s="2">
        <f>E!F4</f>
        <v>88</v>
      </c>
      <c r="J55" s="137">
        <f>E!J4</f>
        <v>0</v>
      </c>
      <c r="K55" s="2">
        <f t="shared" si="1"/>
        <v>1</v>
      </c>
      <c r="L55" s="92"/>
    </row>
    <row r="56" spans="1:12" x14ac:dyDescent="0.25">
      <c r="A56" s="35">
        <v>1</v>
      </c>
      <c r="B56" s="2" t="str">
        <f>CONCATENATE(H!A3," ",H!C4)</f>
        <v>HAWAII 1</v>
      </c>
      <c r="C56" s="4">
        <f>H!G6</f>
        <v>1</v>
      </c>
      <c r="D56" s="2">
        <f>H!BP6</f>
        <v>1</v>
      </c>
      <c r="E56" s="2">
        <f>H!BQ6</f>
        <v>7</v>
      </c>
      <c r="F56" s="2">
        <f>H!BR6</f>
        <v>0</v>
      </c>
      <c r="G56" s="137">
        <f>H!I4</f>
        <v>13</v>
      </c>
      <c r="H56" s="2">
        <f t="shared" si="0"/>
        <v>21</v>
      </c>
      <c r="I56" s="2">
        <f>H!F6</f>
        <v>21</v>
      </c>
      <c r="J56" s="2">
        <f>H!J6</f>
        <v>0</v>
      </c>
      <c r="K56" s="2">
        <f t="shared" si="1"/>
        <v>1</v>
      </c>
      <c r="L56" s="92"/>
    </row>
    <row r="57" spans="1:12" x14ac:dyDescent="0.25">
      <c r="A57" s="35">
        <v>1</v>
      </c>
      <c r="B57" s="2" t="str">
        <f>CONCATENATE(I!A3," ",I!C4)</f>
        <v>IDAHO 3</v>
      </c>
      <c r="C57" s="4">
        <f>I!G6</f>
        <v>0.75</v>
      </c>
      <c r="D57" s="2">
        <f>I!BP6</f>
        <v>0</v>
      </c>
      <c r="E57" s="2">
        <f>I!BQ6</f>
        <v>7</v>
      </c>
      <c r="F57" s="2">
        <f>I!BR6</f>
        <v>0</v>
      </c>
      <c r="G57" s="137">
        <f>I!I4</f>
        <v>8</v>
      </c>
      <c r="H57" s="2">
        <f t="shared" si="0"/>
        <v>15</v>
      </c>
      <c r="I57" s="2">
        <f>I!F6</f>
        <v>20</v>
      </c>
      <c r="J57" s="2">
        <f>I!J6</f>
        <v>0</v>
      </c>
      <c r="K57" s="2">
        <f t="shared" si="1"/>
        <v>0</v>
      </c>
      <c r="L57" s="92"/>
    </row>
    <row r="58" spans="1:12" x14ac:dyDescent="0.25">
      <c r="A58" s="35">
        <v>1</v>
      </c>
      <c r="B58" s="2" t="s">
        <v>340</v>
      </c>
      <c r="C58" s="4">
        <f>M!G19</f>
        <v>0.76</v>
      </c>
      <c r="D58" s="2">
        <f>M!BP19</f>
        <v>4</v>
      </c>
      <c r="E58" s="2">
        <f>M!BQ19</f>
        <v>22</v>
      </c>
      <c r="F58" s="2">
        <f>M!BR19</f>
        <v>2</v>
      </c>
      <c r="G58" s="137">
        <f>M!I17</f>
        <v>10</v>
      </c>
      <c r="H58" s="2">
        <f t="shared" si="0"/>
        <v>38</v>
      </c>
      <c r="I58" s="2">
        <f>M!F19</f>
        <v>50</v>
      </c>
      <c r="J58" s="2">
        <f>M!J19</f>
        <v>0</v>
      </c>
      <c r="K58" s="2">
        <f t="shared" si="1"/>
        <v>6</v>
      </c>
      <c r="L58" s="91"/>
    </row>
    <row r="59" spans="1:12" x14ac:dyDescent="0.25">
      <c r="A59" s="35">
        <v>1</v>
      </c>
      <c r="B59" s="2" t="s">
        <v>341</v>
      </c>
      <c r="C59" s="4">
        <f>M!G23</f>
        <v>0.20833333333333334</v>
      </c>
      <c r="D59" s="2">
        <f>M!BP23</f>
        <v>0</v>
      </c>
      <c r="E59" s="2">
        <f>M!BQ23</f>
        <v>1</v>
      </c>
      <c r="F59" s="2">
        <f>M!BR23</f>
        <v>0</v>
      </c>
      <c r="G59" s="137">
        <f>M!I21</f>
        <v>4</v>
      </c>
      <c r="H59" s="2">
        <f t="shared" si="0"/>
        <v>5</v>
      </c>
      <c r="I59" s="2">
        <f>M!F23</f>
        <v>24</v>
      </c>
      <c r="J59" s="2">
        <f>M!J23</f>
        <v>0</v>
      </c>
      <c r="K59" s="2">
        <f t="shared" si="1"/>
        <v>0</v>
      </c>
      <c r="L59" s="91"/>
    </row>
    <row r="60" spans="1:12" x14ac:dyDescent="0.25">
      <c r="A60" s="35">
        <v>1</v>
      </c>
      <c r="B60" s="2" t="s">
        <v>399</v>
      </c>
      <c r="C60" s="4">
        <f>M!G27</f>
        <v>0.89655172413793105</v>
      </c>
      <c r="D60" s="2">
        <f>M!BP27</f>
        <v>0</v>
      </c>
      <c r="E60" s="2">
        <f>M!BQ27</f>
        <v>25</v>
      </c>
      <c r="F60" s="2">
        <f>M!BR27</f>
        <v>0</v>
      </c>
      <c r="G60" s="137">
        <f>M!I25</f>
        <v>1</v>
      </c>
      <c r="H60" s="2">
        <f t="shared" si="0"/>
        <v>26</v>
      </c>
      <c r="I60" s="2">
        <f>M!F27</f>
        <v>29</v>
      </c>
      <c r="J60" s="2">
        <f>M!J27</f>
        <v>0</v>
      </c>
      <c r="K60" s="2">
        <f t="shared" si="1"/>
        <v>0</v>
      </c>
      <c r="L60" s="91"/>
    </row>
    <row r="61" spans="1:12" x14ac:dyDescent="0.25">
      <c r="A61" s="35">
        <v>1</v>
      </c>
      <c r="B61" s="2" t="s">
        <v>434</v>
      </c>
      <c r="C61" s="4">
        <f>+M!G84</f>
        <v>1.0217391304347827</v>
      </c>
      <c r="D61" s="2">
        <f>M!BP84</f>
        <v>0</v>
      </c>
      <c r="E61" s="2">
        <f>M!BQ84</f>
        <v>0</v>
      </c>
      <c r="F61" s="2">
        <f>M!BR84</f>
        <v>0</v>
      </c>
      <c r="G61" s="137">
        <f>M!I84</f>
        <v>42</v>
      </c>
      <c r="H61" s="2">
        <f t="shared" si="0"/>
        <v>42</v>
      </c>
      <c r="I61" s="2">
        <f>M!F84</f>
        <v>46</v>
      </c>
      <c r="J61" s="137">
        <f>M!J84</f>
        <v>0</v>
      </c>
      <c r="K61" s="2">
        <f t="shared" si="1"/>
        <v>0</v>
      </c>
      <c r="L61" s="91"/>
    </row>
    <row r="62" spans="1:12" x14ac:dyDescent="0.25">
      <c r="A62" s="35">
        <v>1</v>
      </c>
      <c r="B62" s="2" t="s">
        <v>435</v>
      </c>
      <c r="C62" s="4">
        <f>+M!G85</f>
        <v>0.70454545454545459</v>
      </c>
      <c r="D62" s="2">
        <f>M!BP85</f>
        <v>0</v>
      </c>
      <c r="E62" s="2">
        <f>M!BQ85</f>
        <v>0</v>
      </c>
      <c r="F62" s="2">
        <f>M!BR85</f>
        <v>0</v>
      </c>
      <c r="G62" s="137">
        <f>M!I85</f>
        <v>31</v>
      </c>
      <c r="H62" s="2">
        <f t="shared" si="0"/>
        <v>31</v>
      </c>
      <c r="I62" s="2">
        <f>M!F85</f>
        <v>44</v>
      </c>
      <c r="J62" s="137">
        <f>M!J85</f>
        <v>0</v>
      </c>
      <c r="K62" s="2">
        <f t="shared" si="1"/>
        <v>0</v>
      </c>
      <c r="L62" s="91"/>
    </row>
    <row r="63" spans="1:12" x14ac:dyDescent="0.25">
      <c r="A63" s="35">
        <v>1</v>
      </c>
      <c r="B63" s="2" t="s">
        <v>436</v>
      </c>
      <c r="C63" s="4">
        <f>+M!G86</f>
        <v>1</v>
      </c>
      <c r="D63" s="2">
        <f>M!BP86</f>
        <v>0</v>
      </c>
      <c r="E63" s="2">
        <f>M!BQ86</f>
        <v>0</v>
      </c>
      <c r="F63" s="2">
        <f>M!BR86</f>
        <v>0</v>
      </c>
      <c r="G63" s="137">
        <f>M!I86</f>
        <v>5</v>
      </c>
      <c r="H63" s="2">
        <f t="shared" si="0"/>
        <v>5</v>
      </c>
      <c r="I63" s="2">
        <f>M!F86</f>
        <v>11</v>
      </c>
      <c r="J63" s="137">
        <f>M!J86</f>
        <v>0</v>
      </c>
      <c r="K63" s="2">
        <f t="shared" si="1"/>
        <v>0</v>
      </c>
      <c r="L63" s="91"/>
    </row>
    <row r="64" spans="1:12" x14ac:dyDescent="0.25">
      <c r="A64" s="35">
        <v>1</v>
      </c>
      <c r="B64" s="2" t="s">
        <v>437</v>
      </c>
      <c r="C64" s="4">
        <f>+M!G86</f>
        <v>1</v>
      </c>
      <c r="D64" s="2">
        <f>M!BP87</f>
        <v>0</v>
      </c>
      <c r="E64" s="2">
        <f>M!BQ87</f>
        <v>0</v>
      </c>
      <c r="F64" s="2">
        <f>M!BR87</f>
        <v>0</v>
      </c>
      <c r="G64" s="137">
        <f>M!I87</f>
        <v>5</v>
      </c>
      <c r="H64" s="2">
        <f t="shared" si="0"/>
        <v>5</v>
      </c>
      <c r="I64" s="2">
        <f>M!F87</f>
        <v>12</v>
      </c>
      <c r="J64" s="137">
        <f>M!J87</f>
        <v>0</v>
      </c>
      <c r="K64" s="2">
        <f t="shared" si="1"/>
        <v>0</v>
      </c>
      <c r="L64" s="91"/>
    </row>
    <row r="65" spans="1:12" x14ac:dyDescent="0.25">
      <c r="A65" s="35">
        <v>1</v>
      </c>
      <c r="B65" s="22" t="s">
        <v>403</v>
      </c>
      <c r="C65" s="4">
        <f>N!G11</f>
        <v>0.91935483870967738</v>
      </c>
      <c r="D65" s="2">
        <f>N!BP11</f>
        <v>0</v>
      </c>
      <c r="E65" s="2">
        <f>N!BQ11</f>
        <v>0</v>
      </c>
      <c r="F65" s="2">
        <f>N!BR11</f>
        <v>0</v>
      </c>
      <c r="G65" s="137">
        <f>N!I11</f>
        <v>55</v>
      </c>
      <c r="H65" s="2">
        <f t="shared" si="0"/>
        <v>55</v>
      </c>
      <c r="I65" s="2">
        <f>N!F11</f>
        <v>62</v>
      </c>
      <c r="J65" s="137">
        <f>N!J13</f>
        <v>0</v>
      </c>
      <c r="K65" s="2">
        <f t="shared" si="1"/>
        <v>0</v>
      </c>
      <c r="L65" s="91"/>
    </row>
    <row r="66" spans="1:12" x14ac:dyDescent="0.25">
      <c r="A66" s="35">
        <v>1</v>
      </c>
      <c r="B66" s="22" t="s">
        <v>404</v>
      </c>
      <c r="C66" s="4">
        <f>N!G15</f>
        <v>0.80952380952380953</v>
      </c>
      <c r="D66" s="2">
        <f>N!BP15</f>
        <v>0</v>
      </c>
      <c r="E66" s="2">
        <f>N!BQ15</f>
        <v>0</v>
      </c>
      <c r="F66" s="2">
        <f>N!BR15</f>
        <v>0</v>
      </c>
      <c r="G66" s="137">
        <f>N!I15</f>
        <v>17</v>
      </c>
      <c r="H66" s="2">
        <f t="shared" si="0"/>
        <v>17</v>
      </c>
      <c r="I66" s="2">
        <f>N!F15</f>
        <v>21</v>
      </c>
      <c r="J66" s="137">
        <f>N!J17</f>
        <v>0</v>
      </c>
      <c r="K66" s="2">
        <f t="shared" si="1"/>
        <v>0</v>
      </c>
      <c r="L66" s="91"/>
    </row>
    <row r="67" spans="1:12" x14ac:dyDescent="0.25">
      <c r="A67" s="35">
        <v>1</v>
      </c>
      <c r="B67" s="22" t="s">
        <v>405</v>
      </c>
      <c r="C67" s="4">
        <f>N!G19</f>
        <v>0.42857142857142855</v>
      </c>
      <c r="D67" s="2">
        <f>N!BP19</f>
        <v>0</v>
      </c>
      <c r="E67" s="2">
        <f>N!BQ19</f>
        <v>0</v>
      </c>
      <c r="F67" s="2">
        <f>N!BR19</f>
        <v>0</v>
      </c>
      <c r="G67" s="137">
        <f>N!I19</f>
        <v>9</v>
      </c>
      <c r="H67" s="2">
        <f t="shared" si="0"/>
        <v>9</v>
      </c>
      <c r="I67" s="2">
        <f>N!F19</f>
        <v>21</v>
      </c>
      <c r="J67" s="137">
        <f>N!J21</f>
        <v>0</v>
      </c>
      <c r="K67" s="2">
        <f t="shared" si="1"/>
        <v>0</v>
      </c>
      <c r="L67" s="91"/>
    </row>
    <row r="68" spans="1:12" x14ac:dyDescent="0.25">
      <c r="A68" s="35">
        <v>1</v>
      </c>
      <c r="B68" s="2" t="s">
        <v>409</v>
      </c>
      <c r="C68" s="4">
        <f>+W!G18</f>
        <v>1.0392156862745099</v>
      </c>
      <c r="D68" s="2">
        <f>+W!BP18</f>
        <v>4</v>
      </c>
      <c r="E68" s="2">
        <f>W!BQ18</f>
        <v>23</v>
      </c>
      <c r="F68" s="2">
        <f>W!BR18</f>
        <v>0</v>
      </c>
      <c r="G68" s="137">
        <f>W!I18</f>
        <v>26</v>
      </c>
      <c r="H68" s="2">
        <f>SUM(D68:G68)</f>
        <v>53</v>
      </c>
      <c r="I68" s="2">
        <f>W!F18</f>
        <v>51</v>
      </c>
      <c r="J68" s="137">
        <f>W!J18</f>
        <v>0</v>
      </c>
      <c r="K68" s="2">
        <f t="shared" si="1"/>
        <v>4</v>
      </c>
      <c r="L68" s="92"/>
    </row>
    <row r="69" spans="1:12" x14ac:dyDescent="0.25">
      <c r="A69" s="28"/>
      <c r="B69" s="29"/>
      <c r="C69" s="53"/>
      <c r="D69" s="29"/>
      <c r="E69" s="29"/>
      <c r="F69" s="29"/>
      <c r="G69" s="29"/>
      <c r="H69" s="29"/>
      <c r="I69" s="29"/>
      <c r="J69" s="29"/>
      <c r="K69" s="29"/>
      <c r="L69" s="94"/>
    </row>
    <row r="70" spans="1:12" x14ac:dyDescent="0.25">
      <c r="A70" s="35"/>
      <c r="B70" s="2" t="s">
        <v>260</v>
      </c>
      <c r="C70" s="4">
        <f>H70/I70</f>
        <v>0.94479830148619959</v>
      </c>
      <c r="D70" s="12"/>
      <c r="E70" s="12"/>
      <c r="F70" s="12"/>
      <c r="G70" s="2">
        <v>445</v>
      </c>
      <c r="H70" s="2">
        <f t="shared" si="0"/>
        <v>445</v>
      </c>
      <c r="I70" s="2">
        <v>471</v>
      </c>
      <c r="J70" s="12"/>
      <c r="K70" s="2">
        <f>D70+F70</f>
        <v>0</v>
      </c>
      <c r="L70" s="92"/>
    </row>
    <row r="71" spans="1:12" x14ac:dyDescent="0.25">
      <c r="A71" s="28"/>
      <c r="B71" s="29"/>
      <c r="C71" s="53"/>
      <c r="D71" s="45"/>
      <c r="E71" s="45"/>
      <c r="F71" s="45"/>
      <c r="G71" s="29"/>
      <c r="H71" s="29"/>
      <c r="I71" s="29"/>
      <c r="J71" s="45"/>
      <c r="K71" s="29"/>
      <c r="L71" s="94"/>
    </row>
    <row r="72" spans="1:12" x14ac:dyDescent="0.25">
      <c r="A72" s="61">
        <f>SUM(A2:A71)</f>
        <v>311</v>
      </c>
      <c r="B72" s="1" t="s">
        <v>250</v>
      </c>
      <c r="C72" s="62">
        <f>H72/I72</f>
        <v>0.83253588516746413</v>
      </c>
      <c r="D72" s="1">
        <f t="shared" ref="D72:K72" si="2">SUM(D7:D71)</f>
        <v>358</v>
      </c>
      <c r="E72" s="1">
        <f t="shared" si="2"/>
        <v>2349</v>
      </c>
      <c r="F72" s="102">
        <f t="shared" si="2"/>
        <v>154</v>
      </c>
      <c r="G72" s="102">
        <f t="shared" si="2"/>
        <v>7405</v>
      </c>
      <c r="H72" s="102">
        <f t="shared" si="2"/>
        <v>10266</v>
      </c>
      <c r="I72" s="102">
        <f t="shared" si="2"/>
        <v>12331</v>
      </c>
      <c r="J72" s="102">
        <f t="shared" si="2"/>
        <v>112</v>
      </c>
      <c r="K72" s="102">
        <f t="shared" si="2"/>
        <v>512</v>
      </c>
      <c r="L72" s="95"/>
    </row>
    <row r="73" spans="1:12" s="29" customFormat="1" ht="15.75" thickBot="1" x14ac:dyDescent="0.3">
      <c r="A73" s="58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96"/>
    </row>
    <row r="75" spans="1:12" x14ac:dyDescent="0.25">
      <c r="B75" s="55" t="s">
        <v>99</v>
      </c>
      <c r="C75" t="s">
        <v>300</v>
      </c>
    </row>
    <row r="76" spans="1:12" x14ac:dyDescent="0.25">
      <c r="B76" s="55" t="s">
        <v>199</v>
      </c>
      <c r="C76" t="s">
        <v>7</v>
      </c>
    </row>
    <row r="77" spans="1:12" x14ac:dyDescent="0.25">
      <c r="B77" s="55" t="s">
        <v>307</v>
      </c>
      <c r="C77" t="s">
        <v>313</v>
      </c>
    </row>
  </sheetData>
  <mergeCells count="10">
    <mergeCell ref="A13:L13"/>
    <mergeCell ref="A9:L9"/>
    <mergeCell ref="A6:L6"/>
    <mergeCell ref="A1:L1"/>
    <mergeCell ref="A3:L3"/>
    <mergeCell ref="A51:L51"/>
    <mergeCell ref="A47:L47"/>
    <mergeCell ref="A39:L39"/>
    <mergeCell ref="A30:L30"/>
    <mergeCell ref="A23:L23"/>
  </mergeCells>
  <phoneticPr fontId="9" type="noConversion"/>
  <printOptions horizontalCentered="1" verticalCentered="1"/>
  <pageMargins left="0.7" right="0.7" top="0.75" bottom="0.7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1"/>
  <sheetViews>
    <sheetView zoomScale="150" workbookViewId="0">
      <pane xSplit="12" ySplit="2" topLeftCell="AX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26" sqref="A26:XFD26"/>
    </sheetView>
  </sheetViews>
  <sheetFormatPr defaultColWidth="8.85546875" defaultRowHeight="15" x14ac:dyDescent="0.25"/>
  <cols>
    <col min="1" max="1" width="13.85546875" bestFit="1" customWidth="1"/>
    <col min="2" max="2" width="17.28515625" customWidth="1"/>
    <col min="3" max="3" width="4.42578125" customWidth="1"/>
    <col min="4" max="4" width="8.7109375" hidden="1" customWidth="1"/>
    <col min="5" max="5" width="5.42578125" customWidth="1"/>
    <col min="8" max="8" width="5.140625" style="131" customWidth="1"/>
    <col min="9" max="9" width="8" style="131" customWidth="1"/>
    <col min="10" max="10" width="5" style="131" customWidth="1"/>
    <col min="11" max="11" width="5.42578125" style="33" customWidth="1"/>
    <col min="12" max="12" width="8.140625" style="33" customWidth="1"/>
    <col min="13" max="14" width="3" customWidth="1"/>
    <col min="15" max="15" width="2.85546875" customWidth="1"/>
    <col min="16" max="16" width="7.140625" customWidth="1"/>
    <col min="17" max="17" width="3.85546875" customWidth="1"/>
    <col min="18" max="20" width="3" customWidth="1"/>
    <col min="21" max="21" width="7.28515625" customWidth="1"/>
    <col min="22" max="23" width="3" customWidth="1"/>
    <col min="24" max="24" width="3.85546875" customWidth="1"/>
    <col min="25" max="25" width="3" customWidth="1"/>
    <col min="26" max="26" width="7" customWidth="1"/>
    <col min="27" max="28" width="3" customWidth="1"/>
    <col min="29" max="29" width="2.85546875" customWidth="1"/>
    <col min="30" max="30" width="3" customWidth="1"/>
    <col min="31" max="31" width="7.140625" customWidth="1"/>
    <col min="32" max="32" width="2.85546875" customWidth="1"/>
    <col min="33" max="33" width="3" customWidth="1"/>
    <col min="34" max="34" width="3.85546875" customWidth="1"/>
    <col min="35" max="35" width="3" customWidth="1"/>
    <col min="36" max="36" width="7.140625" customWidth="1"/>
    <col min="37" max="37" width="2.85546875" customWidth="1"/>
    <col min="38" max="38" width="3" customWidth="1"/>
    <col min="39" max="39" width="3.85546875" customWidth="1"/>
    <col min="40" max="40" width="2.85546875" customWidth="1"/>
    <col min="41" max="41" width="8" customWidth="1"/>
    <col min="42" max="43" width="3" customWidth="1"/>
    <col min="44" max="44" width="3.85546875" customWidth="1"/>
    <col min="45" max="45" width="3" customWidth="1"/>
    <col min="46" max="46" width="8" customWidth="1"/>
    <col min="47" max="48" width="3" customWidth="1"/>
    <col min="49" max="49" width="3.85546875" customWidth="1"/>
    <col min="50" max="50" width="3" customWidth="1"/>
    <col min="51" max="51" width="8" customWidth="1"/>
    <col min="52" max="53" width="3" customWidth="1"/>
    <col min="54" max="54" width="3.85546875" customWidth="1"/>
    <col min="55" max="55" width="3" customWidth="1"/>
    <col min="56" max="56" width="7.140625" customWidth="1"/>
    <col min="57" max="58" width="3" customWidth="1"/>
    <col min="59" max="59" width="3.85546875" customWidth="1"/>
    <col min="60" max="60" width="3" customWidth="1"/>
    <col min="61" max="61" width="7.140625" customWidth="1"/>
    <col min="62" max="63" width="3" customWidth="1"/>
    <col min="64" max="64" width="3.85546875" customWidth="1"/>
    <col min="65" max="65" width="3" customWidth="1"/>
    <col min="66" max="66" width="9.85546875" customWidth="1"/>
    <col min="67" max="68" width="3" customWidth="1"/>
    <col min="69" max="69" width="3.85546875" customWidth="1"/>
    <col min="70" max="70" width="3" customWidth="1"/>
    <col min="71" max="71" width="10.5703125" customWidth="1"/>
  </cols>
  <sheetData>
    <row r="1" spans="1:71" x14ac:dyDescent="0.25">
      <c r="A1" s="48"/>
      <c r="B1" s="48"/>
      <c r="C1" s="48"/>
      <c r="D1" s="48"/>
      <c r="E1" s="48"/>
      <c r="F1" s="48"/>
      <c r="G1" s="48"/>
      <c r="H1" s="126"/>
      <c r="I1" s="126"/>
      <c r="J1" s="126"/>
      <c r="K1" s="63"/>
      <c r="L1" s="63"/>
      <c r="M1" s="389" t="s">
        <v>375</v>
      </c>
      <c r="N1" s="390"/>
      <c r="O1" s="390"/>
      <c r="P1" s="391"/>
      <c r="Q1" s="389" t="s">
        <v>138</v>
      </c>
      <c r="R1" s="390"/>
      <c r="S1" s="390"/>
      <c r="T1" s="390"/>
      <c r="U1" s="391"/>
      <c r="V1" s="389" t="s">
        <v>321</v>
      </c>
      <c r="W1" s="390"/>
      <c r="X1" s="390"/>
      <c r="Y1" s="390"/>
      <c r="Z1" s="391"/>
      <c r="AA1" s="389" t="s">
        <v>155</v>
      </c>
      <c r="AB1" s="390"/>
      <c r="AC1" s="390"/>
      <c r="AD1" s="390"/>
      <c r="AE1" s="391"/>
      <c r="AF1" s="389" t="s">
        <v>156</v>
      </c>
      <c r="AG1" s="390"/>
      <c r="AH1" s="390"/>
      <c r="AI1" s="390"/>
      <c r="AJ1" s="391"/>
      <c r="AK1" s="389" t="s">
        <v>78</v>
      </c>
      <c r="AL1" s="390"/>
      <c r="AM1" s="390"/>
      <c r="AN1" s="390"/>
      <c r="AO1" s="391"/>
      <c r="AP1" s="389" t="s">
        <v>79</v>
      </c>
      <c r="AQ1" s="390"/>
      <c r="AR1" s="390"/>
      <c r="AS1" s="390"/>
      <c r="AT1" s="391"/>
      <c r="AU1" s="389" t="s">
        <v>53</v>
      </c>
      <c r="AV1" s="390"/>
      <c r="AW1" s="390"/>
      <c r="AX1" s="390"/>
      <c r="AY1" s="391"/>
      <c r="AZ1" s="389" t="s">
        <v>54</v>
      </c>
      <c r="BA1" s="390"/>
      <c r="BB1" s="390"/>
      <c r="BC1" s="390"/>
      <c r="BD1" s="391"/>
      <c r="BE1" s="389" t="s">
        <v>48</v>
      </c>
      <c r="BF1" s="390"/>
      <c r="BG1" s="390"/>
      <c r="BH1" s="390"/>
      <c r="BI1" s="391"/>
      <c r="BJ1" s="389" t="s">
        <v>243</v>
      </c>
      <c r="BK1" s="390"/>
      <c r="BL1" s="390"/>
      <c r="BM1" s="390"/>
      <c r="BN1" s="391"/>
      <c r="BO1" s="389" t="s">
        <v>350</v>
      </c>
      <c r="BP1" s="390"/>
      <c r="BQ1" s="390"/>
      <c r="BR1" s="390"/>
      <c r="BS1" s="391"/>
    </row>
    <row r="2" spans="1:71" ht="45.75" thickBot="1" x14ac:dyDescent="0.3">
      <c r="A2" s="8" t="s">
        <v>57</v>
      </c>
      <c r="B2" s="8" t="s">
        <v>10</v>
      </c>
      <c r="C2" s="8" t="s">
        <v>66</v>
      </c>
      <c r="D2" s="8" t="s">
        <v>67</v>
      </c>
      <c r="E2" s="124" t="s">
        <v>402</v>
      </c>
      <c r="F2" s="10" t="s">
        <v>178</v>
      </c>
      <c r="G2" s="10" t="s">
        <v>158</v>
      </c>
      <c r="H2" s="127" t="s">
        <v>401</v>
      </c>
      <c r="I2" s="127" t="s">
        <v>400</v>
      </c>
      <c r="J2" s="127" t="s">
        <v>159</v>
      </c>
      <c r="K2" s="64" t="s">
        <v>294</v>
      </c>
      <c r="L2" s="64" t="s">
        <v>191</v>
      </c>
      <c r="M2" s="9" t="s">
        <v>220</v>
      </c>
      <c r="N2" s="9" t="s">
        <v>221</v>
      </c>
      <c r="O2" s="9" t="s">
        <v>121</v>
      </c>
      <c r="P2" s="9" t="s">
        <v>122</v>
      </c>
      <c r="Q2" s="9" t="s">
        <v>123</v>
      </c>
      <c r="R2" s="9" t="s">
        <v>220</v>
      </c>
      <c r="S2" s="9" t="s">
        <v>221</v>
      </c>
      <c r="T2" s="9" t="s">
        <v>121</v>
      </c>
      <c r="U2" s="9" t="s">
        <v>122</v>
      </c>
      <c r="V2" s="9" t="s">
        <v>123</v>
      </c>
      <c r="W2" s="9" t="s">
        <v>220</v>
      </c>
      <c r="X2" s="9" t="s">
        <v>221</v>
      </c>
      <c r="Y2" s="9" t="s">
        <v>121</v>
      </c>
      <c r="Z2" s="9" t="s">
        <v>122</v>
      </c>
      <c r="AA2" s="9" t="s">
        <v>123</v>
      </c>
      <c r="AB2" s="9" t="s">
        <v>220</v>
      </c>
      <c r="AC2" s="9" t="s">
        <v>221</v>
      </c>
      <c r="AD2" s="9" t="s">
        <v>121</v>
      </c>
      <c r="AE2" s="9" t="s">
        <v>122</v>
      </c>
      <c r="AF2" s="9" t="s">
        <v>123</v>
      </c>
      <c r="AG2" s="9" t="s">
        <v>220</v>
      </c>
      <c r="AH2" s="9" t="s">
        <v>221</v>
      </c>
      <c r="AI2" s="9" t="s">
        <v>121</v>
      </c>
      <c r="AJ2" s="9" t="s">
        <v>122</v>
      </c>
      <c r="AK2" s="9" t="s">
        <v>123</v>
      </c>
      <c r="AL2" s="9" t="s">
        <v>220</v>
      </c>
      <c r="AM2" s="9" t="s">
        <v>221</v>
      </c>
      <c r="AN2" s="9" t="s">
        <v>121</v>
      </c>
      <c r="AO2" s="9" t="s">
        <v>122</v>
      </c>
      <c r="AP2" s="9" t="s">
        <v>123</v>
      </c>
      <c r="AQ2" s="9" t="s">
        <v>220</v>
      </c>
      <c r="AR2" s="9" t="s">
        <v>221</v>
      </c>
      <c r="AS2" s="9" t="s">
        <v>121</v>
      </c>
      <c r="AT2" s="9" t="s">
        <v>122</v>
      </c>
      <c r="AU2" s="9" t="s">
        <v>123</v>
      </c>
      <c r="AV2" s="9" t="s">
        <v>220</v>
      </c>
      <c r="AW2" s="9" t="s">
        <v>221</v>
      </c>
      <c r="AX2" s="9" t="s">
        <v>121</v>
      </c>
      <c r="AY2" s="9" t="s">
        <v>122</v>
      </c>
      <c r="AZ2" s="9" t="s">
        <v>123</v>
      </c>
      <c r="BA2" s="9" t="s">
        <v>220</v>
      </c>
      <c r="BB2" s="9" t="s">
        <v>221</v>
      </c>
      <c r="BC2" s="9" t="s">
        <v>121</v>
      </c>
      <c r="BD2" s="9" t="s">
        <v>122</v>
      </c>
      <c r="BE2" s="9" t="s">
        <v>123</v>
      </c>
      <c r="BF2" s="9" t="s">
        <v>220</v>
      </c>
      <c r="BG2" s="9" t="s">
        <v>221</v>
      </c>
      <c r="BH2" s="9" t="s">
        <v>121</v>
      </c>
      <c r="BI2" s="9" t="s">
        <v>122</v>
      </c>
      <c r="BJ2" s="9" t="s">
        <v>123</v>
      </c>
      <c r="BK2" s="9" t="s">
        <v>220</v>
      </c>
      <c r="BL2" s="9" t="s">
        <v>221</v>
      </c>
      <c r="BM2" s="9" t="s">
        <v>121</v>
      </c>
      <c r="BN2" s="9" t="s">
        <v>122</v>
      </c>
      <c r="BO2" s="9" t="s">
        <v>123</v>
      </c>
      <c r="BP2" s="9" t="s">
        <v>220</v>
      </c>
      <c r="BQ2" s="9" t="s">
        <v>221</v>
      </c>
      <c r="BR2" s="9" t="s">
        <v>121</v>
      </c>
      <c r="BS2" s="9" t="s">
        <v>122</v>
      </c>
    </row>
    <row r="3" spans="1:71" s="33" customFormat="1" x14ac:dyDescent="0.25">
      <c r="A3" s="67" t="s">
        <v>65</v>
      </c>
      <c r="B3" s="51" t="s">
        <v>124</v>
      </c>
      <c r="C3" s="51"/>
      <c r="D3" s="51"/>
      <c r="E3" s="148">
        <v>148</v>
      </c>
      <c r="F3" s="51">
        <f>IF(B3="MAL",E3,IF(E3&gt;=11,E3+variables!$B$1,11))</f>
        <v>148</v>
      </c>
      <c r="G3" s="68">
        <f>+BS3/F3</f>
        <v>0.92567567567567566</v>
      </c>
      <c r="H3" s="125">
        <v>137</v>
      </c>
      <c r="I3" s="125">
        <f>+H3+J3</f>
        <v>137</v>
      </c>
      <c r="J3" s="138"/>
      <c r="K3" s="18">
        <v>2019</v>
      </c>
      <c r="L3" s="18">
        <v>2019</v>
      </c>
      <c r="M3" s="18"/>
      <c r="N3" s="18"/>
      <c r="O3" s="18"/>
      <c r="P3" s="125">
        <f>+H3</f>
        <v>137</v>
      </c>
      <c r="Q3" s="18"/>
      <c r="R3" s="18"/>
      <c r="S3" s="18"/>
      <c r="T3" s="18"/>
      <c r="U3" s="3">
        <f t="shared" ref="U3:U17" si="0">SUM(P3:T3)</f>
        <v>137</v>
      </c>
      <c r="V3" s="18"/>
      <c r="W3" s="18"/>
      <c r="X3" s="18"/>
      <c r="Y3" s="18"/>
      <c r="Z3" s="3">
        <f t="shared" ref="Z3:Z17" si="1">SUM(U3:Y3)</f>
        <v>137</v>
      </c>
      <c r="AA3" s="18"/>
      <c r="AB3" s="18"/>
      <c r="AC3" s="18"/>
      <c r="AD3" s="18"/>
      <c r="AE3" s="3">
        <f t="shared" ref="AE3:AE17" si="2">SUM(Z3:AD3)</f>
        <v>137</v>
      </c>
      <c r="AF3" s="18"/>
      <c r="AG3" s="18"/>
      <c r="AH3" s="18"/>
      <c r="AI3" s="18"/>
      <c r="AJ3" s="3">
        <f t="shared" ref="AJ3:AJ17" si="3">SUM(AE3:AI3)</f>
        <v>137</v>
      </c>
      <c r="AK3" s="18"/>
      <c r="AL3" s="18"/>
      <c r="AM3" s="18"/>
      <c r="AN3" s="18"/>
      <c r="AO3" s="3">
        <f t="shared" ref="AO3:AO17" si="4">SUM(AJ3:AN3)</f>
        <v>137</v>
      </c>
      <c r="AP3" s="18"/>
      <c r="AQ3" s="18"/>
      <c r="AR3" s="18"/>
      <c r="AS3" s="18"/>
      <c r="AT3" s="3">
        <f t="shared" ref="AT3:AT17" si="5">SUM(AO3:AS3)</f>
        <v>137</v>
      </c>
      <c r="AU3" s="18"/>
      <c r="AV3" s="18"/>
      <c r="AW3" s="18"/>
      <c r="AX3" s="18"/>
      <c r="AY3" s="3">
        <f t="shared" ref="AY3:AY17" si="6">SUM(AT3:AX3)</f>
        <v>137</v>
      </c>
      <c r="AZ3" s="18"/>
      <c r="BA3" s="18"/>
      <c r="BB3" s="18"/>
      <c r="BC3" s="18"/>
      <c r="BD3" s="3">
        <f t="shared" ref="BD3:BD17" si="7">SUM(AY3:BC3)</f>
        <v>137</v>
      </c>
      <c r="BE3" s="18"/>
      <c r="BF3" s="18"/>
      <c r="BG3" s="18"/>
      <c r="BH3" s="18"/>
      <c r="BI3" s="3">
        <f t="shared" ref="BI3:BI17" si="8">SUM(BD3:BH3)</f>
        <v>137</v>
      </c>
      <c r="BJ3" s="18"/>
      <c r="BK3" s="18"/>
      <c r="BL3" s="18"/>
      <c r="BM3" s="18"/>
      <c r="BN3" s="3">
        <f t="shared" ref="BN3:BN17" si="9">SUM(BI3:BM3)</f>
        <v>137</v>
      </c>
      <c r="BO3" s="18"/>
      <c r="BP3" s="18"/>
      <c r="BQ3" s="18"/>
      <c r="BR3" s="18"/>
      <c r="BS3" s="3">
        <f t="shared" ref="BS3:BS17" si="10">SUM(BN3:BR3)</f>
        <v>137</v>
      </c>
    </row>
    <row r="4" spans="1:71" s="351" customFormat="1" x14ac:dyDescent="0.25">
      <c r="A4" s="347"/>
      <c r="B4" s="352" t="s">
        <v>96</v>
      </c>
      <c r="C4" s="353">
        <v>6</v>
      </c>
      <c r="D4" s="354"/>
      <c r="E4" s="352">
        <v>67</v>
      </c>
      <c r="F4" s="347">
        <f>IF(B4="MAL",E4,IF(E4&gt;=11,E4+variables!$B$1,11))</f>
        <v>68</v>
      </c>
      <c r="G4" s="355">
        <f t="shared" ref="G4:G17" si="11">$BS4/F4</f>
        <v>1</v>
      </c>
      <c r="H4" s="356">
        <v>49</v>
      </c>
      <c r="I4" s="356">
        <f t="shared" ref="I4:I17" si="12">+H4+J4</f>
        <v>49</v>
      </c>
      <c r="J4" s="357"/>
      <c r="K4" s="358">
        <v>2019</v>
      </c>
      <c r="L4" s="358">
        <v>2019</v>
      </c>
      <c r="M4" s="350">
        <v>1</v>
      </c>
      <c r="N4" s="350"/>
      <c r="O4" s="350"/>
      <c r="P4" s="349">
        <f t="shared" ref="P4:P17" si="13">H4+SUM(M4:O4)</f>
        <v>50</v>
      </c>
      <c r="Q4" s="350"/>
      <c r="R4" s="350"/>
      <c r="S4" s="350"/>
      <c r="T4" s="350"/>
      <c r="U4" s="347">
        <f t="shared" si="0"/>
        <v>50</v>
      </c>
      <c r="V4" s="350"/>
      <c r="W4" s="350"/>
      <c r="X4" s="350"/>
      <c r="Y4" s="350"/>
      <c r="Z4" s="347">
        <f t="shared" si="1"/>
        <v>50</v>
      </c>
      <c r="AA4" s="350"/>
      <c r="AB4" s="350"/>
      <c r="AC4" s="350"/>
      <c r="AD4" s="350"/>
      <c r="AE4" s="347">
        <f t="shared" si="2"/>
        <v>50</v>
      </c>
      <c r="AF4" s="350"/>
      <c r="AG4" s="350"/>
      <c r="AH4" s="350"/>
      <c r="AI4" s="350"/>
      <c r="AJ4" s="347">
        <f t="shared" si="3"/>
        <v>50</v>
      </c>
      <c r="AK4" s="350"/>
      <c r="AL4" s="350"/>
      <c r="AM4" s="350">
        <v>18</v>
      </c>
      <c r="AN4" s="350"/>
      <c r="AO4" s="347">
        <f t="shared" si="4"/>
        <v>68</v>
      </c>
      <c r="AP4" s="350"/>
      <c r="AQ4" s="350"/>
      <c r="AR4" s="350"/>
      <c r="AS4" s="350"/>
      <c r="AT4" s="347">
        <f t="shared" si="5"/>
        <v>68</v>
      </c>
      <c r="AU4" s="350"/>
      <c r="AV4" s="350"/>
      <c r="AW4" s="350"/>
      <c r="AX4" s="350"/>
      <c r="AY4" s="347">
        <f t="shared" si="6"/>
        <v>68</v>
      </c>
      <c r="AZ4" s="350"/>
      <c r="BA4" s="350"/>
      <c r="BB4" s="350"/>
      <c r="BC4" s="350"/>
      <c r="BD4" s="347">
        <f t="shared" si="7"/>
        <v>68</v>
      </c>
      <c r="BE4" s="350"/>
      <c r="BF4" s="350"/>
      <c r="BG4" s="350"/>
      <c r="BH4" s="350"/>
      <c r="BI4" s="347">
        <f t="shared" si="8"/>
        <v>68</v>
      </c>
      <c r="BJ4" s="350"/>
      <c r="BK4" s="350"/>
      <c r="BL4" s="350"/>
      <c r="BM4" s="350"/>
      <c r="BN4" s="347">
        <f t="shared" si="9"/>
        <v>68</v>
      </c>
      <c r="BO4" s="350"/>
      <c r="BP4" s="350"/>
      <c r="BQ4" s="350"/>
      <c r="BR4" s="350"/>
      <c r="BS4" s="347">
        <f t="shared" si="10"/>
        <v>68</v>
      </c>
    </row>
    <row r="5" spans="1:71" s="163" customFormat="1" x14ac:dyDescent="0.25">
      <c r="A5" s="159"/>
      <c r="B5" s="171" t="s">
        <v>241</v>
      </c>
      <c r="C5" s="165">
        <v>7</v>
      </c>
      <c r="D5" s="166">
        <v>1747</v>
      </c>
      <c r="E5" s="172">
        <v>30</v>
      </c>
      <c r="F5" s="159">
        <f>IF(B5="MAL",E5,IF(E5&gt;=11,E5+variables!$B$1,11))</f>
        <v>31</v>
      </c>
      <c r="G5" s="167">
        <f t="shared" si="11"/>
        <v>0.67741935483870963</v>
      </c>
      <c r="H5" s="168">
        <v>20</v>
      </c>
      <c r="I5" s="168">
        <f t="shared" si="12"/>
        <v>20</v>
      </c>
      <c r="J5" s="169"/>
      <c r="K5" s="170">
        <v>2019</v>
      </c>
      <c r="L5" s="18">
        <v>2019</v>
      </c>
      <c r="M5" s="162">
        <v>1</v>
      </c>
      <c r="N5" s="162"/>
      <c r="O5" s="162"/>
      <c r="P5" s="161">
        <f t="shared" si="13"/>
        <v>21</v>
      </c>
      <c r="Q5" s="162"/>
      <c r="R5" s="162"/>
      <c r="S5" s="162"/>
      <c r="T5" s="162"/>
      <c r="U5" s="159">
        <f t="shared" si="0"/>
        <v>21</v>
      </c>
      <c r="V5" s="162"/>
      <c r="W5" s="162"/>
      <c r="X5" s="162"/>
      <c r="Y5" s="162"/>
      <c r="Z5" s="159">
        <f t="shared" si="1"/>
        <v>21</v>
      </c>
      <c r="AA5" s="162"/>
      <c r="AB5" s="162"/>
      <c r="AC5" s="162"/>
      <c r="AD5" s="162"/>
      <c r="AE5" s="159">
        <f t="shared" si="2"/>
        <v>21</v>
      </c>
      <c r="AF5" s="162"/>
      <c r="AG5" s="162"/>
      <c r="AH5" s="162"/>
      <c r="AI5" s="162"/>
      <c r="AJ5" s="159">
        <f t="shared" si="3"/>
        <v>21</v>
      </c>
      <c r="AK5" s="162"/>
      <c r="AL5" s="162"/>
      <c r="AM5" s="162"/>
      <c r="AN5" s="162"/>
      <c r="AO5" s="159">
        <f t="shared" si="4"/>
        <v>21</v>
      </c>
      <c r="AP5" s="162"/>
      <c r="AQ5" s="162"/>
      <c r="AR5" s="162"/>
      <c r="AS5" s="162"/>
      <c r="AT5" s="159">
        <f t="shared" si="5"/>
        <v>21</v>
      </c>
      <c r="AU5" s="162"/>
      <c r="AV5" s="162"/>
      <c r="AW5" s="162"/>
      <c r="AX5" s="162"/>
      <c r="AY5" s="159">
        <f t="shared" si="6"/>
        <v>21</v>
      </c>
      <c r="AZ5" s="162"/>
      <c r="BA5" s="162"/>
      <c r="BB5" s="162"/>
      <c r="BC5" s="162"/>
      <c r="BD5" s="159">
        <f t="shared" si="7"/>
        <v>21</v>
      </c>
      <c r="BE5" s="162"/>
      <c r="BF5" s="162"/>
      <c r="BG5" s="162"/>
      <c r="BH5" s="162"/>
      <c r="BI5" s="159">
        <f t="shared" si="8"/>
        <v>21</v>
      </c>
      <c r="BJ5" s="162"/>
      <c r="BK5" s="162"/>
      <c r="BL5" s="162"/>
      <c r="BM5" s="162"/>
      <c r="BN5" s="159">
        <f t="shared" si="9"/>
        <v>21</v>
      </c>
      <c r="BO5" s="162"/>
      <c r="BP5" s="162"/>
      <c r="BQ5" s="162"/>
      <c r="BR5" s="162"/>
      <c r="BS5" s="159">
        <f t="shared" si="10"/>
        <v>21</v>
      </c>
    </row>
    <row r="6" spans="1:71" s="163" customFormat="1" x14ac:dyDescent="0.25">
      <c r="A6" s="173"/>
      <c r="B6" s="174" t="s">
        <v>75</v>
      </c>
      <c r="C6" s="175">
        <v>16</v>
      </c>
      <c r="D6" s="176">
        <v>2333</v>
      </c>
      <c r="E6" s="174">
        <v>49</v>
      </c>
      <c r="F6" s="173">
        <f>IF(B6="MAL",E6,IF(E6&gt;=11,E6+variables!$B$1,11))</f>
        <v>50</v>
      </c>
      <c r="G6" s="177">
        <f t="shared" si="11"/>
        <v>0.98</v>
      </c>
      <c r="H6" s="178">
        <v>29</v>
      </c>
      <c r="I6" s="178">
        <f t="shared" si="12"/>
        <v>29</v>
      </c>
      <c r="J6" s="179"/>
      <c r="K6" s="180">
        <v>2019</v>
      </c>
      <c r="L6" s="18">
        <v>2019</v>
      </c>
      <c r="M6" s="181"/>
      <c r="N6" s="181"/>
      <c r="O6" s="181"/>
      <c r="P6" s="182">
        <f t="shared" si="13"/>
        <v>29</v>
      </c>
      <c r="Q6" s="181"/>
      <c r="R6" s="181"/>
      <c r="S6" s="181"/>
      <c r="T6" s="181"/>
      <c r="U6" s="173">
        <f t="shared" si="0"/>
        <v>29</v>
      </c>
      <c r="V6" s="181"/>
      <c r="W6" s="181"/>
      <c r="X6" s="181">
        <v>19</v>
      </c>
      <c r="Y6" s="181">
        <v>1</v>
      </c>
      <c r="Z6" s="173">
        <f t="shared" si="1"/>
        <v>49</v>
      </c>
      <c r="AA6" s="181"/>
      <c r="AB6" s="181"/>
      <c r="AC6" s="181"/>
      <c r="AD6" s="181"/>
      <c r="AE6" s="173">
        <f t="shared" si="2"/>
        <v>49</v>
      </c>
      <c r="AF6" s="181"/>
      <c r="AG6" s="181"/>
      <c r="AH6" s="181"/>
      <c r="AI6" s="181"/>
      <c r="AJ6" s="173">
        <f t="shared" si="3"/>
        <v>49</v>
      </c>
      <c r="AK6" s="181"/>
      <c r="AL6" s="181"/>
      <c r="AM6" s="181"/>
      <c r="AN6" s="181"/>
      <c r="AO6" s="173">
        <f t="shared" si="4"/>
        <v>49</v>
      </c>
      <c r="AP6" s="181"/>
      <c r="AQ6" s="181"/>
      <c r="AR6" s="181"/>
      <c r="AS6" s="181"/>
      <c r="AT6" s="173">
        <f t="shared" si="5"/>
        <v>49</v>
      </c>
      <c r="AU6" s="181"/>
      <c r="AV6" s="181"/>
      <c r="AW6" s="181"/>
      <c r="AX6" s="181"/>
      <c r="AY6" s="173">
        <f t="shared" si="6"/>
        <v>49</v>
      </c>
      <c r="AZ6" s="181"/>
      <c r="BA6" s="181"/>
      <c r="BB6" s="181"/>
      <c r="BC6" s="181"/>
      <c r="BD6" s="173">
        <f t="shared" si="7"/>
        <v>49</v>
      </c>
      <c r="BE6" s="181"/>
      <c r="BF6" s="181"/>
      <c r="BG6" s="181"/>
      <c r="BH6" s="181"/>
      <c r="BI6" s="173">
        <f t="shared" si="8"/>
        <v>49</v>
      </c>
      <c r="BJ6" s="181"/>
      <c r="BK6" s="181"/>
      <c r="BL6" s="181"/>
      <c r="BM6" s="181"/>
      <c r="BN6" s="173">
        <f t="shared" si="9"/>
        <v>49</v>
      </c>
      <c r="BO6" s="181"/>
      <c r="BP6" s="181"/>
      <c r="BQ6" s="181"/>
      <c r="BR6" s="181"/>
      <c r="BS6" s="173">
        <f t="shared" si="10"/>
        <v>49</v>
      </c>
    </row>
    <row r="7" spans="1:71" s="360" customFormat="1" x14ac:dyDescent="0.25">
      <c r="A7" s="347"/>
      <c r="B7" s="352" t="s">
        <v>76</v>
      </c>
      <c r="C7" s="353">
        <v>19</v>
      </c>
      <c r="D7" s="359">
        <v>9375</v>
      </c>
      <c r="E7" s="352">
        <v>46</v>
      </c>
      <c r="F7" s="347">
        <f>IF(B7="MAL",E7,IF(E7&gt;=11,E7+variables!$B$1,11))</f>
        <v>47</v>
      </c>
      <c r="G7" s="348">
        <f t="shared" si="11"/>
        <v>1.0212765957446808</v>
      </c>
      <c r="H7" s="349">
        <v>22</v>
      </c>
      <c r="I7" s="349">
        <f t="shared" si="12"/>
        <v>22</v>
      </c>
      <c r="J7" s="357"/>
      <c r="K7" s="350">
        <v>2019</v>
      </c>
      <c r="L7" s="358">
        <v>2019</v>
      </c>
      <c r="M7" s="350"/>
      <c r="N7" s="350"/>
      <c r="O7" s="350"/>
      <c r="P7" s="349">
        <f t="shared" si="13"/>
        <v>22</v>
      </c>
      <c r="Q7" s="350"/>
      <c r="R7" s="350"/>
      <c r="S7" s="350"/>
      <c r="T7" s="350"/>
      <c r="U7" s="347">
        <f t="shared" si="0"/>
        <v>22</v>
      </c>
      <c r="V7" s="350"/>
      <c r="W7" s="350"/>
      <c r="X7" s="350">
        <v>24</v>
      </c>
      <c r="Y7" s="350"/>
      <c r="Z7" s="347">
        <f t="shared" si="1"/>
        <v>46</v>
      </c>
      <c r="AA7" s="350"/>
      <c r="AB7" s="350"/>
      <c r="AC7" s="350"/>
      <c r="AD7" s="350"/>
      <c r="AE7" s="347">
        <f t="shared" si="2"/>
        <v>46</v>
      </c>
      <c r="AF7" s="350"/>
      <c r="AG7" s="350"/>
      <c r="AH7" s="350"/>
      <c r="AI7" s="350"/>
      <c r="AJ7" s="347">
        <f t="shared" si="3"/>
        <v>46</v>
      </c>
      <c r="AK7" s="350"/>
      <c r="AL7" s="350">
        <v>1</v>
      </c>
      <c r="AM7" s="350"/>
      <c r="AN7" s="350"/>
      <c r="AO7" s="347">
        <f t="shared" si="4"/>
        <v>47</v>
      </c>
      <c r="AP7" s="350"/>
      <c r="AQ7" s="350"/>
      <c r="AR7" s="350"/>
      <c r="AS7" s="350"/>
      <c r="AT7" s="347">
        <f t="shared" si="5"/>
        <v>47</v>
      </c>
      <c r="AU7" s="350"/>
      <c r="AV7" s="350">
        <v>1</v>
      </c>
      <c r="AW7" s="350"/>
      <c r="AX7" s="350"/>
      <c r="AY7" s="347">
        <f t="shared" si="6"/>
        <v>48</v>
      </c>
      <c r="AZ7" s="350"/>
      <c r="BA7" s="350"/>
      <c r="BB7" s="350"/>
      <c r="BC7" s="350"/>
      <c r="BD7" s="347">
        <f t="shared" si="7"/>
        <v>48</v>
      </c>
      <c r="BE7" s="350"/>
      <c r="BF7" s="350"/>
      <c r="BG7" s="350"/>
      <c r="BH7" s="350"/>
      <c r="BI7" s="347">
        <f t="shared" si="8"/>
        <v>48</v>
      </c>
      <c r="BJ7" s="350"/>
      <c r="BK7" s="350"/>
      <c r="BL7" s="350"/>
      <c r="BM7" s="350"/>
      <c r="BN7" s="347">
        <f t="shared" si="9"/>
        <v>48</v>
      </c>
      <c r="BO7" s="350"/>
      <c r="BP7" s="350"/>
      <c r="BQ7" s="350"/>
      <c r="BR7" s="350"/>
      <c r="BS7" s="347">
        <f t="shared" si="10"/>
        <v>48</v>
      </c>
    </row>
    <row r="8" spans="1:71" s="163" customFormat="1" x14ac:dyDescent="0.25">
      <c r="A8" s="184"/>
      <c r="B8" s="185" t="s">
        <v>290</v>
      </c>
      <c r="C8" s="186">
        <v>23</v>
      </c>
      <c r="D8" s="187">
        <v>5057</v>
      </c>
      <c r="E8" s="185">
        <v>18</v>
      </c>
      <c r="F8" s="184">
        <f>IF(B8="MAL",E8,IF(E8&gt;=11,E8+variables!$B$1,11))</f>
        <v>19</v>
      </c>
      <c r="G8" s="167">
        <f t="shared" si="11"/>
        <v>0.26315789473684209</v>
      </c>
      <c r="H8" s="168">
        <v>5</v>
      </c>
      <c r="I8" s="168">
        <f t="shared" si="12"/>
        <v>5</v>
      </c>
      <c r="J8" s="188"/>
      <c r="K8" s="170">
        <v>2019</v>
      </c>
      <c r="L8" s="18">
        <v>2019</v>
      </c>
      <c r="M8" s="170"/>
      <c r="N8" s="170"/>
      <c r="O8" s="170"/>
      <c r="P8" s="168">
        <f t="shared" si="13"/>
        <v>5</v>
      </c>
      <c r="Q8" s="170"/>
      <c r="R8" s="170"/>
      <c r="S8" s="170"/>
      <c r="T8" s="170"/>
      <c r="U8" s="184">
        <f t="shared" si="0"/>
        <v>5</v>
      </c>
      <c r="V8" s="170"/>
      <c r="W8" s="170"/>
      <c r="X8" s="170"/>
      <c r="Y8" s="170"/>
      <c r="Z8" s="184">
        <f t="shared" si="1"/>
        <v>5</v>
      </c>
      <c r="AA8" s="170"/>
      <c r="AB8" s="170"/>
      <c r="AC8" s="170"/>
      <c r="AD8" s="170"/>
      <c r="AE8" s="184">
        <f t="shared" si="2"/>
        <v>5</v>
      </c>
      <c r="AF8" s="170"/>
      <c r="AG8" s="170"/>
      <c r="AH8" s="170"/>
      <c r="AI8" s="170"/>
      <c r="AJ8" s="184">
        <f t="shared" si="3"/>
        <v>5</v>
      </c>
      <c r="AK8" s="170"/>
      <c r="AL8" s="170"/>
      <c r="AM8" s="170"/>
      <c r="AN8" s="170"/>
      <c r="AO8" s="184">
        <f t="shared" si="4"/>
        <v>5</v>
      </c>
      <c r="AP8" s="170"/>
      <c r="AQ8" s="170"/>
      <c r="AR8" s="170"/>
      <c r="AS8" s="170"/>
      <c r="AT8" s="184">
        <f t="shared" si="5"/>
        <v>5</v>
      </c>
      <c r="AU8" s="170"/>
      <c r="AV8" s="170"/>
      <c r="AW8" s="170"/>
      <c r="AX8" s="170"/>
      <c r="AY8" s="184">
        <f t="shared" si="6"/>
        <v>5</v>
      </c>
      <c r="AZ8" s="170"/>
      <c r="BA8" s="170"/>
      <c r="BB8" s="170"/>
      <c r="BC8" s="170"/>
      <c r="BD8" s="184">
        <f t="shared" si="7"/>
        <v>5</v>
      </c>
      <c r="BE8" s="170"/>
      <c r="BF8" s="170"/>
      <c r="BG8" s="170"/>
      <c r="BH8" s="170"/>
      <c r="BI8" s="184">
        <f t="shared" si="8"/>
        <v>5</v>
      </c>
      <c r="BJ8" s="170"/>
      <c r="BK8" s="170"/>
      <c r="BL8" s="170"/>
      <c r="BM8" s="170"/>
      <c r="BN8" s="184">
        <f t="shared" si="9"/>
        <v>5</v>
      </c>
      <c r="BO8" s="170"/>
      <c r="BP8" s="170"/>
      <c r="BQ8" s="170"/>
      <c r="BR8" s="170"/>
      <c r="BS8" s="184">
        <f t="shared" si="10"/>
        <v>5</v>
      </c>
    </row>
    <row r="9" spans="1:71" s="351" customFormat="1" x14ac:dyDescent="0.25">
      <c r="A9" s="347"/>
      <c r="B9" s="361" t="s">
        <v>236</v>
      </c>
      <c r="C9" s="353">
        <v>34</v>
      </c>
      <c r="D9" s="354">
        <v>2829</v>
      </c>
      <c r="E9" s="362">
        <v>26</v>
      </c>
      <c r="F9" s="347">
        <f>IF(B9="MAL",E9,IF(E9&gt;=11,E9+variables!$B$1,11))</f>
        <v>27</v>
      </c>
      <c r="G9" s="355">
        <f t="shared" si="11"/>
        <v>1</v>
      </c>
      <c r="H9" s="356">
        <v>19</v>
      </c>
      <c r="I9" s="356">
        <f t="shared" si="12"/>
        <v>20</v>
      </c>
      <c r="J9" s="357">
        <v>1</v>
      </c>
      <c r="K9" s="358">
        <v>2019</v>
      </c>
      <c r="L9" s="358">
        <v>2019</v>
      </c>
      <c r="M9" s="350"/>
      <c r="N9" s="350"/>
      <c r="O9" s="350"/>
      <c r="P9" s="349">
        <f t="shared" si="13"/>
        <v>19</v>
      </c>
      <c r="Q9" s="350"/>
      <c r="R9" s="350"/>
      <c r="S9" s="350"/>
      <c r="T9" s="350"/>
      <c r="U9" s="347">
        <f t="shared" si="0"/>
        <v>19</v>
      </c>
      <c r="V9" s="350">
        <v>1</v>
      </c>
      <c r="W9" s="350"/>
      <c r="X9" s="350"/>
      <c r="Y9" s="350"/>
      <c r="Z9" s="347">
        <f t="shared" si="1"/>
        <v>20</v>
      </c>
      <c r="AA9" s="350"/>
      <c r="AB9" s="350"/>
      <c r="AC9" s="350"/>
      <c r="AD9" s="350"/>
      <c r="AE9" s="347">
        <f t="shared" si="2"/>
        <v>20</v>
      </c>
      <c r="AF9" s="350"/>
      <c r="AG9" s="350"/>
      <c r="AH9" s="350"/>
      <c r="AI9" s="350"/>
      <c r="AJ9" s="347">
        <f t="shared" si="3"/>
        <v>20</v>
      </c>
      <c r="AK9" s="350"/>
      <c r="AL9" s="350">
        <v>2</v>
      </c>
      <c r="AM9" s="350">
        <v>5</v>
      </c>
      <c r="AN9" s="350"/>
      <c r="AO9" s="347">
        <f t="shared" si="4"/>
        <v>27</v>
      </c>
      <c r="AP9" s="350"/>
      <c r="AQ9" s="350"/>
      <c r="AR9" s="350"/>
      <c r="AS9" s="350"/>
      <c r="AT9" s="347">
        <f t="shared" si="5"/>
        <v>27</v>
      </c>
      <c r="AU9" s="350"/>
      <c r="AV9" s="350"/>
      <c r="AW9" s="350"/>
      <c r="AX9" s="350"/>
      <c r="AY9" s="347">
        <f t="shared" si="6"/>
        <v>27</v>
      </c>
      <c r="AZ9" s="350"/>
      <c r="BA9" s="350"/>
      <c r="BB9" s="350"/>
      <c r="BC9" s="350"/>
      <c r="BD9" s="347">
        <f t="shared" si="7"/>
        <v>27</v>
      </c>
      <c r="BE9" s="350"/>
      <c r="BF9" s="350"/>
      <c r="BG9" s="350"/>
      <c r="BH9" s="350"/>
      <c r="BI9" s="347">
        <f t="shared" si="8"/>
        <v>27</v>
      </c>
      <c r="BJ9" s="350"/>
      <c r="BK9" s="350"/>
      <c r="BL9" s="350"/>
      <c r="BM9" s="350"/>
      <c r="BN9" s="347">
        <f t="shared" si="9"/>
        <v>27</v>
      </c>
      <c r="BO9" s="350"/>
      <c r="BP9" s="350"/>
      <c r="BQ9" s="350"/>
      <c r="BR9" s="350"/>
      <c r="BS9" s="347">
        <f t="shared" si="10"/>
        <v>27</v>
      </c>
    </row>
    <row r="10" spans="1:71" s="163" customFormat="1" x14ac:dyDescent="0.25">
      <c r="A10" s="159"/>
      <c r="B10" s="164" t="s">
        <v>237</v>
      </c>
      <c r="C10" s="165">
        <v>38</v>
      </c>
      <c r="D10" s="166">
        <v>8070</v>
      </c>
      <c r="E10" s="164">
        <v>24</v>
      </c>
      <c r="F10" s="159">
        <f>IF(B10="MAL",E10,IF(E10&gt;=11,E10+variables!$B$1,11))</f>
        <v>25</v>
      </c>
      <c r="G10" s="167">
        <f t="shared" si="11"/>
        <v>0.96</v>
      </c>
      <c r="H10" s="168">
        <v>16</v>
      </c>
      <c r="I10" s="168">
        <f t="shared" si="12"/>
        <v>16</v>
      </c>
      <c r="J10" s="169"/>
      <c r="K10" s="170">
        <v>2019</v>
      </c>
      <c r="L10" s="18">
        <v>2019</v>
      </c>
      <c r="M10" s="162"/>
      <c r="N10" s="162"/>
      <c r="O10" s="162"/>
      <c r="P10" s="161">
        <f t="shared" si="13"/>
        <v>16</v>
      </c>
      <c r="Q10" s="162"/>
      <c r="R10" s="162"/>
      <c r="S10" s="162"/>
      <c r="T10" s="162"/>
      <c r="U10" s="159">
        <f t="shared" si="0"/>
        <v>16</v>
      </c>
      <c r="V10" s="162"/>
      <c r="W10" s="162"/>
      <c r="X10" s="162">
        <v>8</v>
      </c>
      <c r="Y10" s="162"/>
      <c r="Z10" s="159">
        <f t="shared" si="1"/>
        <v>24</v>
      </c>
      <c r="AA10" s="162"/>
      <c r="AB10" s="162"/>
      <c r="AC10" s="162"/>
      <c r="AD10" s="162"/>
      <c r="AE10" s="159">
        <f t="shared" si="2"/>
        <v>24</v>
      </c>
      <c r="AF10" s="162"/>
      <c r="AG10" s="162"/>
      <c r="AH10" s="162"/>
      <c r="AI10" s="162"/>
      <c r="AJ10" s="159">
        <f t="shared" si="3"/>
        <v>24</v>
      </c>
      <c r="AK10" s="162"/>
      <c r="AL10" s="162"/>
      <c r="AM10" s="162"/>
      <c r="AN10" s="162"/>
      <c r="AO10" s="159">
        <f t="shared" si="4"/>
        <v>24</v>
      </c>
      <c r="AP10" s="162"/>
      <c r="AQ10" s="162"/>
      <c r="AR10" s="162"/>
      <c r="AS10" s="162"/>
      <c r="AT10" s="159">
        <f t="shared" si="5"/>
        <v>24</v>
      </c>
      <c r="AU10" s="162"/>
      <c r="AV10" s="162"/>
      <c r="AW10" s="162"/>
      <c r="AX10" s="162"/>
      <c r="AY10" s="159">
        <f t="shared" si="6"/>
        <v>24</v>
      </c>
      <c r="AZ10" s="162"/>
      <c r="BA10" s="162"/>
      <c r="BB10" s="162"/>
      <c r="BC10" s="162"/>
      <c r="BD10" s="159">
        <f t="shared" si="7"/>
        <v>24</v>
      </c>
      <c r="BE10" s="162"/>
      <c r="BF10" s="162"/>
      <c r="BG10" s="162"/>
      <c r="BH10" s="162"/>
      <c r="BI10" s="159">
        <f t="shared" si="8"/>
        <v>24</v>
      </c>
      <c r="BJ10" s="162"/>
      <c r="BK10" s="162"/>
      <c r="BL10" s="162"/>
      <c r="BM10" s="162"/>
      <c r="BN10" s="159">
        <f t="shared" si="9"/>
        <v>24</v>
      </c>
      <c r="BO10" s="162"/>
      <c r="BP10" s="162"/>
      <c r="BQ10" s="162"/>
      <c r="BR10" s="162"/>
      <c r="BS10" s="159">
        <f t="shared" si="10"/>
        <v>24</v>
      </c>
    </row>
    <row r="11" spans="1:71" s="163" customFormat="1" x14ac:dyDescent="0.25">
      <c r="A11" s="159"/>
      <c r="B11" s="190" t="s">
        <v>415</v>
      </c>
      <c r="C11" s="165">
        <v>40</v>
      </c>
      <c r="D11" s="166">
        <v>7041</v>
      </c>
      <c r="E11" s="164">
        <v>53</v>
      </c>
      <c r="F11" s="159">
        <f>IF(B11="MAL",E11,IF(E11&gt;=11,E11+variables!$B$1,11))</f>
        <v>54</v>
      </c>
      <c r="G11" s="167">
        <f t="shared" si="11"/>
        <v>0.77777777777777779</v>
      </c>
      <c r="H11" s="168">
        <v>28</v>
      </c>
      <c r="I11" s="168">
        <f t="shared" si="12"/>
        <v>28</v>
      </c>
      <c r="J11" s="169"/>
      <c r="K11" s="170">
        <v>2019</v>
      </c>
      <c r="L11" s="18">
        <v>2019</v>
      </c>
      <c r="M11" s="162"/>
      <c r="N11" s="162"/>
      <c r="O11" s="162"/>
      <c r="P11" s="161">
        <f t="shared" si="13"/>
        <v>28</v>
      </c>
      <c r="Q11" s="162"/>
      <c r="R11" s="162"/>
      <c r="S11" s="162"/>
      <c r="T11" s="162"/>
      <c r="U11" s="159">
        <f t="shared" si="0"/>
        <v>28</v>
      </c>
      <c r="V11" s="162"/>
      <c r="W11" s="162"/>
      <c r="X11" s="162"/>
      <c r="Y11" s="162"/>
      <c r="Z11" s="159">
        <f t="shared" si="1"/>
        <v>28</v>
      </c>
      <c r="AA11" s="162"/>
      <c r="AB11" s="162"/>
      <c r="AC11" s="162"/>
      <c r="AD11" s="162"/>
      <c r="AE11" s="159">
        <f t="shared" si="2"/>
        <v>28</v>
      </c>
      <c r="AF11" s="162"/>
      <c r="AG11" s="162"/>
      <c r="AH11" s="162"/>
      <c r="AI11" s="162"/>
      <c r="AJ11" s="159">
        <f t="shared" si="3"/>
        <v>28</v>
      </c>
      <c r="AK11" s="162"/>
      <c r="AL11" s="162"/>
      <c r="AM11" s="162">
        <v>14</v>
      </c>
      <c r="AN11" s="162"/>
      <c r="AO11" s="159">
        <f t="shared" si="4"/>
        <v>42</v>
      </c>
      <c r="AP11" s="162"/>
      <c r="AQ11" s="162"/>
      <c r="AR11" s="162"/>
      <c r="AS11" s="162"/>
      <c r="AT11" s="159">
        <f t="shared" si="5"/>
        <v>42</v>
      </c>
      <c r="AU11" s="162"/>
      <c r="AV11" s="162"/>
      <c r="AW11" s="162"/>
      <c r="AX11" s="162"/>
      <c r="AY11" s="159">
        <f t="shared" si="6"/>
        <v>42</v>
      </c>
      <c r="AZ11" s="162"/>
      <c r="BA11" s="162"/>
      <c r="BB11" s="162"/>
      <c r="BC11" s="162"/>
      <c r="BD11" s="159">
        <f t="shared" si="7"/>
        <v>42</v>
      </c>
      <c r="BE11" s="162"/>
      <c r="BF11" s="162"/>
      <c r="BG11" s="162"/>
      <c r="BH11" s="162"/>
      <c r="BI11" s="159">
        <f t="shared" si="8"/>
        <v>42</v>
      </c>
      <c r="BJ11" s="162"/>
      <c r="BK11" s="162"/>
      <c r="BL11" s="162"/>
      <c r="BM11" s="162"/>
      <c r="BN11" s="159">
        <f t="shared" si="9"/>
        <v>42</v>
      </c>
      <c r="BO11" s="162"/>
      <c r="BP11" s="162"/>
      <c r="BQ11" s="162"/>
      <c r="BR11" s="162"/>
      <c r="BS11" s="159">
        <f t="shared" si="10"/>
        <v>42</v>
      </c>
    </row>
    <row r="12" spans="1:71" s="322" customFormat="1" x14ac:dyDescent="0.25">
      <c r="A12" s="315"/>
      <c r="B12" s="329" t="s">
        <v>137</v>
      </c>
      <c r="C12" s="330">
        <v>43</v>
      </c>
      <c r="D12" s="331">
        <v>7734</v>
      </c>
      <c r="E12" s="329">
        <v>36</v>
      </c>
      <c r="F12" s="315">
        <f>IF(B12="MAL",E12,IF(E12&gt;=11,E12+variables!$B$1,11))</f>
        <v>37</v>
      </c>
      <c r="G12" s="323">
        <f t="shared" si="11"/>
        <v>1.027027027027027</v>
      </c>
      <c r="H12" s="324">
        <v>16</v>
      </c>
      <c r="I12" s="324">
        <f t="shared" si="12"/>
        <v>19</v>
      </c>
      <c r="J12" s="320">
        <v>3</v>
      </c>
      <c r="K12" s="326">
        <v>2019</v>
      </c>
      <c r="L12" s="326">
        <v>2019</v>
      </c>
      <c r="M12" s="321"/>
      <c r="N12" s="321"/>
      <c r="O12" s="321"/>
      <c r="P12" s="319">
        <f t="shared" si="13"/>
        <v>16</v>
      </c>
      <c r="Q12" s="321"/>
      <c r="R12" s="321"/>
      <c r="S12" s="321"/>
      <c r="T12" s="321"/>
      <c r="U12" s="315">
        <f t="shared" si="0"/>
        <v>16</v>
      </c>
      <c r="V12" s="321">
        <v>1</v>
      </c>
      <c r="W12" s="321">
        <v>1</v>
      </c>
      <c r="X12" s="321">
        <v>1</v>
      </c>
      <c r="Y12" s="321">
        <v>1</v>
      </c>
      <c r="Z12" s="315">
        <f t="shared" si="1"/>
        <v>20</v>
      </c>
      <c r="AA12" s="321"/>
      <c r="AB12" s="321"/>
      <c r="AC12" s="321"/>
      <c r="AD12" s="321"/>
      <c r="AE12" s="315">
        <f t="shared" si="2"/>
        <v>20</v>
      </c>
      <c r="AF12" s="321"/>
      <c r="AG12" s="321"/>
      <c r="AH12" s="321"/>
      <c r="AI12" s="321"/>
      <c r="AJ12" s="315">
        <f t="shared" si="3"/>
        <v>20</v>
      </c>
      <c r="AK12" s="321"/>
      <c r="AL12" s="321"/>
      <c r="AM12" s="321">
        <v>17</v>
      </c>
      <c r="AN12" s="321"/>
      <c r="AO12" s="315">
        <f t="shared" si="4"/>
        <v>37</v>
      </c>
      <c r="AP12" s="321"/>
      <c r="AQ12" s="321">
        <v>1</v>
      </c>
      <c r="AR12" s="321"/>
      <c r="AS12" s="321"/>
      <c r="AT12" s="315">
        <f t="shared" si="5"/>
        <v>38</v>
      </c>
      <c r="AU12" s="321"/>
      <c r="AV12" s="321"/>
      <c r="AW12" s="321"/>
      <c r="AX12" s="321"/>
      <c r="AY12" s="315">
        <f t="shared" si="6"/>
        <v>38</v>
      </c>
      <c r="AZ12" s="321"/>
      <c r="BA12" s="321"/>
      <c r="BB12" s="321"/>
      <c r="BC12" s="321"/>
      <c r="BD12" s="315">
        <f t="shared" si="7"/>
        <v>38</v>
      </c>
      <c r="BE12" s="321"/>
      <c r="BF12" s="321"/>
      <c r="BG12" s="321"/>
      <c r="BH12" s="321"/>
      <c r="BI12" s="315">
        <f t="shared" si="8"/>
        <v>38</v>
      </c>
      <c r="BJ12" s="321"/>
      <c r="BK12" s="321"/>
      <c r="BL12" s="321"/>
      <c r="BM12" s="321"/>
      <c r="BN12" s="315">
        <f t="shared" si="9"/>
        <v>38</v>
      </c>
      <c r="BO12" s="321"/>
      <c r="BP12" s="321"/>
      <c r="BQ12" s="321"/>
      <c r="BR12" s="321"/>
      <c r="BS12" s="315">
        <f t="shared" si="10"/>
        <v>38</v>
      </c>
    </row>
    <row r="13" spans="1:71" s="239" customFormat="1" x14ac:dyDescent="0.25">
      <c r="A13" s="231"/>
      <c r="B13" s="302" t="s">
        <v>26</v>
      </c>
      <c r="C13" s="303">
        <v>44</v>
      </c>
      <c r="D13" s="304">
        <v>888</v>
      </c>
      <c r="E13" s="305">
        <v>29</v>
      </c>
      <c r="F13" s="231">
        <f>IF(B13="MAL",E13,IF(E13&gt;=11,E13+variables!$B$1,11))</f>
        <v>30</v>
      </c>
      <c r="G13" s="235">
        <f t="shared" si="11"/>
        <v>1.0333333333333334</v>
      </c>
      <c r="H13" s="236">
        <v>21</v>
      </c>
      <c r="I13" s="236">
        <f t="shared" si="12"/>
        <v>21</v>
      </c>
      <c r="J13" s="266"/>
      <c r="K13" s="237">
        <v>2019</v>
      </c>
      <c r="L13" s="237">
        <v>2019</v>
      </c>
      <c r="M13" s="234"/>
      <c r="N13" s="234"/>
      <c r="O13" s="234"/>
      <c r="P13" s="238">
        <f t="shared" si="13"/>
        <v>21</v>
      </c>
      <c r="Q13" s="234"/>
      <c r="R13" s="234"/>
      <c r="S13" s="234"/>
      <c r="T13" s="234"/>
      <c r="U13" s="231">
        <f t="shared" si="0"/>
        <v>21</v>
      </c>
      <c r="V13" s="234"/>
      <c r="W13" s="234"/>
      <c r="X13" s="234"/>
      <c r="Y13" s="234"/>
      <c r="Z13" s="231">
        <f t="shared" si="1"/>
        <v>21</v>
      </c>
      <c r="AA13" s="234"/>
      <c r="AB13" s="234">
        <v>1</v>
      </c>
      <c r="AC13" s="234">
        <v>8</v>
      </c>
      <c r="AD13" s="234"/>
      <c r="AE13" s="231">
        <f t="shared" si="2"/>
        <v>30</v>
      </c>
      <c r="AF13" s="234"/>
      <c r="AG13" s="234"/>
      <c r="AH13" s="234"/>
      <c r="AI13" s="234"/>
      <c r="AJ13" s="231">
        <f t="shared" si="3"/>
        <v>30</v>
      </c>
      <c r="AK13" s="234"/>
      <c r="AL13" s="234">
        <v>1</v>
      </c>
      <c r="AM13" s="234"/>
      <c r="AN13" s="234"/>
      <c r="AO13" s="231">
        <f t="shared" si="4"/>
        <v>31</v>
      </c>
      <c r="AP13" s="234"/>
      <c r="AQ13" s="234"/>
      <c r="AR13" s="234"/>
      <c r="AS13" s="234"/>
      <c r="AT13" s="231">
        <f t="shared" si="5"/>
        <v>31</v>
      </c>
      <c r="AU13" s="234"/>
      <c r="AV13" s="234"/>
      <c r="AW13" s="234"/>
      <c r="AX13" s="234"/>
      <c r="AY13" s="231">
        <f t="shared" si="6"/>
        <v>31</v>
      </c>
      <c r="AZ13" s="234"/>
      <c r="BA13" s="234"/>
      <c r="BB13" s="234"/>
      <c r="BC13" s="234"/>
      <c r="BD13" s="231">
        <f t="shared" si="7"/>
        <v>31</v>
      </c>
      <c r="BE13" s="234"/>
      <c r="BF13" s="234"/>
      <c r="BG13" s="234"/>
      <c r="BH13" s="234"/>
      <c r="BI13" s="231">
        <f t="shared" si="8"/>
        <v>31</v>
      </c>
      <c r="BJ13" s="234"/>
      <c r="BK13" s="234"/>
      <c r="BL13" s="234"/>
      <c r="BM13" s="234"/>
      <c r="BN13" s="231">
        <f t="shared" si="9"/>
        <v>31</v>
      </c>
      <c r="BO13" s="234"/>
      <c r="BP13" s="234"/>
      <c r="BQ13" s="234"/>
      <c r="BR13" s="234"/>
      <c r="BS13" s="231">
        <f t="shared" si="10"/>
        <v>31</v>
      </c>
    </row>
    <row r="14" spans="1:71" s="239" customFormat="1" x14ac:dyDescent="0.25">
      <c r="A14" s="231"/>
      <c r="B14" s="302" t="s">
        <v>235</v>
      </c>
      <c r="C14" s="303">
        <v>61</v>
      </c>
      <c r="D14" s="304">
        <v>9650</v>
      </c>
      <c r="E14" s="305">
        <v>42</v>
      </c>
      <c r="F14" s="231">
        <f>IF(B14="MAL",E14,IF(E14&gt;=11,E14+variables!$B$1,11))</f>
        <v>43</v>
      </c>
      <c r="G14" s="235">
        <f t="shared" si="11"/>
        <v>1.0465116279069768</v>
      </c>
      <c r="H14" s="236">
        <v>36</v>
      </c>
      <c r="I14" s="236">
        <f t="shared" si="12"/>
        <v>37</v>
      </c>
      <c r="J14" s="266">
        <v>1</v>
      </c>
      <c r="K14" s="237">
        <v>2019</v>
      </c>
      <c r="L14" s="237">
        <v>2019</v>
      </c>
      <c r="M14" s="234"/>
      <c r="N14" s="234"/>
      <c r="O14" s="234">
        <v>1</v>
      </c>
      <c r="P14" s="238">
        <f t="shared" si="13"/>
        <v>37</v>
      </c>
      <c r="Q14" s="234"/>
      <c r="R14" s="234"/>
      <c r="S14" s="234"/>
      <c r="T14" s="234"/>
      <c r="U14" s="231">
        <f t="shared" si="0"/>
        <v>37</v>
      </c>
      <c r="V14" s="234"/>
      <c r="W14" s="234"/>
      <c r="X14" s="234"/>
      <c r="Y14" s="234"/>
      <c r="Z14" s="231">
        <f t="shared" si="1"/>
        <v>37</v>
      </c>
      <c r="AA14" s="234"/>
      <c r="AB14" s="234"/>
      <c r="AC14" s="234">
        <v>6</v>
      </c>
      <c r="AD14" s="234"/>
      <c r="AE14" s="231">
        <f t="shared" si="2"/>
        <v>43</v>
      </c>
      <c r="AF14" s="234"/>
      <c r="AG14" s="234"/>
      <c r="AH14" s="234"/>
      <c r="AI14" s="234"/>
      <c r="AJ14" s="231">
        <f t="shared" si="3"/>
        <v>43</v>
      </c>
      <c r="AK14" s="234"/>
      <c r="AL14" s="234">
        <v>2</v>
      </c>
      <c r="AM14" s="234"/>
      <c r="AN14" s="234"/>
      <c r="AO14" s="231">
        <f t="shared" si="4"/>
        <v>45</v>
      </c>
      <c r="AP14" s="234"/>
      <c r="AQ14" s="234"/>
      <c r="AR14" s="234"/>
      <c r="AS14" s="234"/>
      <c r="AT14" s="231">
        <f t="shared" si="5"/>
        <v>45</v>
      </c>
      <c r="AU14" s="234"/>
      <c r="AV14" s="234"/>
      <c r="AW14" s="234"/>
      <c r="AX14" s="234"/>
      <c r="AY14" s="231">
        <f t="shared" si="6"/>
        <v>45</v>
      </c>
      <c r="AZ14" s="234"/>
      <c r="BA14" s="234"/>
      <c r="BB14" s="234"/>
      <c r="BC14" s="234"/>
      <c r="BD14" s="231">
        <f t="shared" si="7"/>
        <v>45</v>
      </c>
      <c r="BE14" s="234"/>
      <c r="BF14" s="234"/>
      <c r="BG14" s="234"/>
      <c r="BH14" s="234"/>
      <c r="BI14" s="231">
        <f t="shared" si="8"/>
        <v>45</v>
      </c>
      <c r="BJ14" s="234"/>
      <c r="BK14" s="234"/>
      <c r="BL14" s="234"/>
      <c r="BM14" s="234"/>
      <c r="BN14" s="231">
        <f t="shared" si="9"/>
        <v>45</v>
      </c>
      <c r="BO14" s="234"/>
      <c r="BP14" s="234"/>
      <c r="BQ14" s="234"/>
      <c r="BR14" s="234"/>
      <c r="BS14" s="231">
        <f t="shared" si="10"/>
        <v>45</v>
      </c>
    </row>
    <row r="15" spans="1:71" s="163" customFormat="1" x14ac:dyDescent="0.25">
      <c r="A15" s="159"/>
      <c r="B15" s="189" t="s">
        <v>164</v>
      </c>
      <c r="C15" s="165">
        <v>68</v>
      </c>
      <c r="D15" s="166">
        <v>5059</v>
      </c>
      <c r="E15" s="164">
        <v>82</v>
      </c>
      <c r="F15" s="159">
        <f>IF(B15="MAL",E15,IF(E15&gt;=11,E15+variables!$B$1,11))</f>
        <v>83</v>
      </c>
      <c r="G15" s="167">
        <f t="shared" si="11"/>
        <v>0.97590361445783136</v>
      </c>
      <c r="H15" s="168">
        <v>59</v>
      </c>
      <c r="I15" s="168">
        <f t="shared" si="12"/>
        <v>61</v>
      </c>
      <c r="J15" s="169">
        <v>2</v>
      </c>
      <c r="K15" s="170">
        <v>2019</v>
      </c>
      <c r="L15" s="18">
        <v>2019</v>
      </c>
      <c r="M15" s="162"/>
      <c r="N15" s="162"/>
      <c r="O15" s="162"/>
      <c r="P15" s="161">
        <f t="shared" si="13"/>
        <v>59</v>
      </c>
      <c r="Q15" s="162"/>
      <c r="R15" s="162"/>
      <c r="S15" s="162"/>
      <c r="T15" s="162"/>
      <c r="U15" s="159">
        <f t="shared" si="0"/>
        <v>59</v>
      </c>
      <c r="V15" s="162">
        <v>1</v>
      </c>
      <c r="W15" s="162"/>
      <c r="X15" s="162">
        <v>1</v>
      </c>
      <c r="Y15" s="162">
        <v>1</v>
      </c>
      <c r="Z15" s="159">
        <f t="shared" si="1"/>
        <v>62</v>
      </c>
      <c r="AA15" s="162"/>
      <c r="AB15" s="162"/>
      <c r="AC15" s="162"/>
      <c r="AD15" s="162"/>
      <c r="AE15" s="159">
        <f t="shared" si="2"/>
        <v>62</v>
      </c>
      <c r="AF15" s="162"/>
      <c r="AG15" s="162"/>
      <c r="AH15" s="162"/>
      <c r="AI15" s="162"/>
      <c r="AJ15" s="159">
        <f t="shared" si="3"/>
        <v>62</v>
      </c>
      <c r="AK15" s="162">
        <v>1</v>
      </c>
      <c r="AL15" s="162">
        <v>1</v>
      </c>
      <c r="AM15" s="162">
        <v>16</v>
      </c>
      <c r="AN15" s="162">
        <v>1</v>
      </c>
      <c r="AO15" s="159">
        <f t="shared" si="4"/>
        <v>81</v>
      </c>
      <c r="AP15" s="162"/>
      <c r="AQ15" s="162"/>
      <c r="AR15" s="162"/>
      <c r="AS15" s="162"/>
      <c r="AT15" s="159">
        <f t="shared" si="5"/>
        <v>81</v>
      </c>
      <c r="AU15" s="162"/>
      <c r="AV15" s="162"/>
      <c r="AW15" s="162"/>
      <c r="AX15" s="162"/>
      <c r="AY15" s="159">
        <f t="shared" si="6"/>
        <v>81</v>
      </c>
      <c r="AZ15" s="162"/>
      <c r="BA15" s="162"/>
      <c r="BB15" s="162"/>
      <c r="BC15" s="162"/>
      <c r="BD15" s="159">
        <f t="shared" si="7"/>
        <v>81</v>
      </c>
      <c r="BE15" s="162"/>
      <c r="BF15" s="162"/>
      <c r="BG15" s="162"/>
      <c r="BH15" s="162"/>
      <c r="BI15" s="159">
        <f t="shared" si="8"/>
        <v>81</v>
      </c>
      <c r="BJ15" s="162"/>
      <c r="BK15" s="162"/>
      <c r="BL15" s="162"/>
      <c r="BM15" s="162"/>
      <c r="BN15" s="159">
        <f t="shared" si="9"/>
        <v>81</v>
      </c>
      <c r="BO15" s="162"/>
      <c r="BP15" s="162"/>
      <c r="BQ15" s="162"/>
      <c r="BR15" s="162"/>
      <c r="BS15" s="159">
        <f t="shared" si="10"/>
        <v>81</v>
      </c>
    </row>
    <row r="16" spans="1:71" s="239" customFormat="1" x14ac:dyDescent="0.25">
      <c r="A16" s="231"/>
      <c r="B16" s="306" t="s">
        <v>80</v>
      </c>
      <c r="C16" s="303">
        <v>69</v>
      </c>
      <c r="D16" s="304">
        <v>4647</v>
      </c>
      <c r="E16" s="305">
        <v>110</v>
      </c>
      <c r="F16" s="231">
        <f>IF(B16="MAL",E16,IF(E16&gt;=11,E16+variables!$B$1,11))</f>
        <v>111</v>
      </c>
      <c r="G16" s="235">
        <f t="shared" si="11"/>
        <v>1.0090090090090089</v>
      </c>
      <c r="H16" s="236">
        <v>65</v>
      </c>
      <c r="I16" s="236">
        <f t="shared" si="12"/>
        <v>66</v>
      </c>
      <c r="J16" s="266">
        <v>1</v>
      </c>
      <c r="K16" s="237">
        <v>2019</v>
      </c>
      <c r="L16" s="237">
        <v>2019</v>
      </c>
      <c r="M16" s="234"/>
      <c r="N16" s="234"/>
      <c r="O16" s="234"/>
      <c r="P16" s="238">
        <f t="shared" si="13"/>
        <v>65</v>
      </c>
      <c r="Q16" s="234"/>
      <c r="R16" s="234"/>
      <c r="S16" s="234"/>
      <c r="T16" s="234"/>
      <c r="U16" s="231">
        <f t="shared" si="0"/>
        <v>65</v>
      </c>
      <c r="V16" s="234"/>
      <c r="W16" s="234"/>
      <c r="X16" s="234">
        <v>45</v>
      </c>
      <c r="Y16" s="234"/>
      <c r="Z16" s="231">
        <f t="shared" si="1"/>
        <v>110</v>
      </c>
      <c r="AA16" s="234"/>
      <c r="AB16" s="234"/>
      <c r="AC16" s="234"/>
      <c r="AD16" s="234"/>
      <c r="AE16" s="231">
        <f t="shared" si="2"/>
        <v>110</v>
      </c>
      <c r="AF16" s="234"/>
      <c r="AG16" s="234"/>
      <c r="AH16" s="234"/>
      <c r="AI16" s="234"/>
      <c r="AJ16" s="231">
        <f t="shared" si="3"/>
        <v>110</v>
      </c>
      <c r="AK16" s="234">
        <v>1</v>
      </c>
      <c r="AL16" s="234">
        <v>1</v>
      </c>
      <c r="AM16" s="234"/>
      <c r="AN16" s="234"/>
      <c r="AO16" s="231">
        <f t="shared" si="4"/>
        <v>112</v>
      </c>
      <c r="AP16" s="234"/>
      <c r="AQ16" s="234"/>
      <c r="AR16" s="234"/>
      <c r="AS16" s="234"/>
      <c r="AT16" s="231">
        <f t="shared" si="5"/>
        <v>112</v>
      </c>
      <c r="AU16" s="234"/>
      <c r="AV16" s="234"/>
      <c r="AW16" s="234"/>
      <c r="AX16" s="234"/>
      <c r="AY16" s="231">
        <f t="shared" si="6"/>
        <v>112</v>
      </c>
      <c r="AZ16" s="234"/>
      <c r="BA16" s="234"/>
      <c r="BB16" s="234"/>
      <c r="BC16" s="234"/>
      <c r="BD16" s="231">
        <f t="shared" si="7"/>
        <v>112</v>
      </c>
      <c r="BE16" s="234"/>
      <c r="BF16" s="234"/>
      <c r="BG16" s="234"/>
      <c r="BH16" s="234"/>
      <c r="BI16" s="231">
        <f t="shared" si="8"/>
        <v>112</v>
      </c>
      <c r="BJ16" s="234"/>
      <c r="BK16" s="234"/>
      <c r="BL16" s="234"/>
      <c r="BM16" s="234"/>
      <c r="BN16" s="231">
        <f t="shared" si="9"/>
        <v>112</v>
      </c>
      <c r="BO16" s="234"/>
      <c r="BP16" s="234"/>
      <c r="BQ16" s="234"/>
      <c r="BR16" s="234"/>
      <c r="BS16" s="231">
        <f t="shared" si="10"/>
        <v>112</v>
      </c>
    </row>
    <row r="17" spans="1:71" s="163" customFormat="1" x14ac:dyDescent="0.25">
      <c r="A17" s="173"/>
      <c r="B17" s="191" t="s">
        <v>306</v>
      </c>
      <c r="C17" s="175">
        <v>89</v>
      </c>
      <c r="D17" s="176">
        <v>3173</v>
      </c>
      <c r="E17" s="174">
        <v>33</v>
      </c>
      <c r="F17" s="173">
        <f>IF(B17="MAL",E17,IF(E17&gt;=11,E17+variables!$B$1,11))</f>
        <v>34</v>
      </c>
      <c r="G17" s="167">
        <f t="shared" si="11"/>
        <v>0.76470588235294112</v>
      </c>
      <c r="H17" s="178">
        <v>24</v>
      </c>
      <c r="I17" s="168">
        <f t="shared" si="12"/>
        <v>24</v>
      </c>
      <c r="J17" s="179"/>
      <c r="K17" s="170">
        <v>2019</v>
      </c>
      <c r="L17" s="18">
        <v>2019</v>
      </c>
      <c r="M17" s="181"/>
      <c r="N17" s="181"/>
      <c r="O17" s="181"/>
      <c r="P17" s="161">
        <f t="shared" si="13"/>
        <v>24</v>
      </c>
      <c r="Q17" s="181"/>
      <c r="R17" s="181"/>
      <c r="S17" s="181"/>
      <c r="T17" s="181"/>
      <c r="U17" s="173">
        <f t="shared" si="0"/>
        <v>24</v>
      </c>
      <c r="V17" s="181"/>
      <c r="W17" s="181"/>
      <c r="X17" s="181">
        <v>2</v>
      </c>
      <c r="Y17" s="181"/>
      <c r="Z17" s="173">
        <f t="shared" si="1"/>
        <v>26</v>
      </c>
      <c r="AA17" s="181"/>
      <c r="AB17" s="181"/>
      <c r="AC17" s="181"/>
      <c r="AD17" s="181"/>
      <c r="AE17" s="173">
        <f t="shared" si="2"/>
        <v>26</v>
      </c>
      <c r="AF17" s="181"/>
      <c r="AG17" s="181"/>
      <c r="AH17" s="181"/>
      <c r="AI17" s="181"/>
      <c r="AJ17" s="173">
        <f t="shared" si="3"/>
        <v>26</v>
      </c>
      <c r="AK17" s="181"/>
      <c r="AL17" s="181"/>
      <c r="AM17" s="181"/>
      <c r="AN17" s="181"/>
      <c r="AO17" s="173">
        <f t="shared" si="4"/>
        <v>26</v>
      </c>
      <c r="AP17" s="181"/>
      <c r="AQ17" s="181"/>
      <c r="AR17" s="181"/>
      <c r="AS17" s="181"/>
      <c r="AT17" s="173">
        <f t="shared" si="5"/>
        <v>26</v>
      </c>
      <c r="AU17" s="181"/>
      <c r="AV17" s="181"/>
      <c r="AW17" s="181"/>
      <c r="AX17" s="181"/>
      <c r="AY17" s="173">
        <f t="shared" si="6"/>
        <v>26</v>
      </c>
      <c r="AZ17" s="181"/>
      <c r="BA17" s="181"/>
      <c r="BB17" s="181"/>
      <c r="BC17" s="181"/>
      <c r="BD17" s="173">
        <f t="shared" si="7"/>
        <v>26</v>
      </c>
      <c r="BE17" s="181"/>
      <c r="BF17" s="181"/>
      <c r="BG17" s="181"/>
      <c r="BH17" s="181"/>
      <c r="BI17" s="173">
        <f t="shared" si="8"/>
        <v>26</v>
      </c>
      <c r="BJ17" s="181"/>
      <c r="BK17" s="181"/>
      <c r="BL17" s="181"/>
      <c r="BM17" s="181"/>
      <c r="BN17" s="173">
        <f t="shared" si="9"/>
        <v>26</v>
      </c>
      <c r="BO17" s="181"/>
      <c r="BP17" s="181"/>
      <c r="BQ17" s="181"/>
      <c r="BR17" s="181"/>
      <c r="BS17" s="173">
        <f t="shared" si="10"/>
        <v>26</v>
      </c>
    </row>
    <row r="18" spans="1:71" s="163" customFormat="1" x14ac:dyDescent="0.25">
      <c r="A18" s="159"/>
      <c r="B18" s="159"/>
      <c r="C18" s="159"/>
      <c r="D18" s="159"/>
      <c r="E18" s="159"/>
      <c r="F18" s="159"/>
      <c r="G18" s="159"/>
      <c r="H18" s="161"/>
      <c r="I18" s="161"/>
      <c r="J18" s="161"/>
      <c r="K18" s="159"/>
      <c r="L18" s="159"/>
      <c r="M18" s="159">
        <f>SUM(M4:M17)</f>
        <v>2</v>
      </c>
      <c r="N18" s="159">
        <f>SUM(N4:N17)</f>
        <v>0</v>
      </c>
      <c r="O18" s="159">
        <f>SUM(O4:O17)</f>
        <v>1</v>
      </c>
      <c r="P18" s="161">
        <f>SUM(P3:P17)</f>
        <v>549</v>
      </c>
      <c r="Q18" s="159">
        <f>SUM(Q3:Q17)</f>
        <v>0</v>
      </c>
      <c r="R18" s="159">
        <f>SUM(R4:R17)</f>
        <v>0</v>
      </c>
      <c r="S18" s="159">
        <f>SUM(S4:S17)</f>
        <v>0</v>
      </c>
      <c r="T18" s="159">
        <f>SUM(T4:T17)</f>
        <v>0</v>
      </c>
      <c r="U18" s="159">
        <f>SUM(U3:U17)</f>
        <v>549</v>
      </c>
      <c r="V18" s="159">
        <f>SUM(V4:V17)</f>
        <v>3</v>
      </c>
      <c r="W18" s="159">
        <f>SUM(W4:W17)</f>
        <v>1</v>
      </c>
      <c r="X18" s="159">
        <f>SUM(X4:X17)</f>
        <v>100</v>
      </c>
      <c r="Y18" s="159">
        <f>SUM(Y4:Y17)</f>
        <v>3</v>
      </c>
      <c r="Z18" s="159">
        <f>SUM(Z3:Z17)</f>
        <v>656</v>
      </c>
      <c r="AA18" s="159">
        <f>SUM(AA4:AA17)</f>
        <v>0</v>
      </c>
      <c r="AB18" s="159">
        <f>SUM(AB4:AB17)</f>
        <v>1</v>
      </c>
      <c r="AC18" s="159">
        <f>SUM(AC4:AC17)</f>
        <v>14</v>
      </c>
      <c r="AD18" s="159">
        <f>SUM(AD4:AD17)</f>
        <v>0</v>
      </c>
      <c r="AE18" s="159">
        <f>SUM(AE3:AE17)</f>
        <v>671</v>
      </c>
      <c r="AF18" s="159">
        <f>SUM(AF4:AF17)</f>
        <v>0</v>
      </c>
      <c r="AG18" s="159">
        <f>SUM(AG4:AG17)</f>
        <v>0</v>
      </c>
      <c r="AH18" s="159">
        <f>SUM(AH4:AH17)</f>
        <v>0</v>
      </c>
      <c r="AI18" s="159">
        <f>SUM(AI4:AI17)</f>
        <v>0</v>
      </c>
      <c r="AJ18" s="159">
        <f>SUM(AJ3:AJ17)</f>
        <v>671</v>
      </c>
      <c r="AK18" s="159">
        <f>SUM(AK4:AK17)</f>
        <v>2</v>
      </c>
      <c r="AL18" s="159">
        <f>SUM(AL4:AL17)</f>
        <v>8</v>
      </c>
      <c r="AM18" s="159">
        <f>SUM(AM4:AM17)</f>
        <v>70</v>
      </c>
      <c r="AN18" s="159">
        <f>SUM(AN4:AN17)</f>
        <v>1</v>
      </c>
      <c r="AO18" s="159">
        <f>SUM(AO3:AO17)</f>
        <v>752</v>
      </c>
      <c r="AP18" s="159">
        <f>SUM(AP4:AP17)</f>
        <v>0</v>
      </c>
      <c r="AQ18" s="159">
        <f>SUM(AQ4:AQ17)</f>
        <v>1</v>
      </c>
      <c r="AR18" s="159">
        <f>SUM(AR4:AR17)</f>
        <v>0</v>
      </c>
      <c r="AS18" s="159">
        <f>SUM(AS4:AS17)</f>
        <v>0</v>
      </c>
      <c r="AT18" s="159">
        <f>SUM(AT3:AT17)</f>
        <v>753</v>
      </c>
      <c r="AU18" s="159">
        <f>SUM(AU4:AU17)</f>
        <v>0</v>
      </c>
      <c r="AV18" s="159">
        <f>SUM(AV4:AV17)</f>
        <v>1</v>
      </c>
      <c r="AW18" s="159">
        <f>SUM(AW4:AW17)</f>
        <v>0</v>
      </c>
      <c r="AX18" s="159">
        <f>SUM(AX4:AX17)</f>
        <v>0</v>
      </c>
      <c r="AY18" s="159">
        <f>SUM(AY3:AY17)</f>
        <v>754</v>
      </c>
      <c r="AZ18" s="159">
        <f>SUM(AZ4:AZ17)</f>
        <v>0</v>
      </c>
      <c r="BA18" s="159">
        <f>SUM(BA4:BA17)</f>
        <v>0</v>
      </c>
      <c r="BB18" s="159">
        <f>SUM(BB4:BB17)</f>
        <v>0</v>
      </c>
      <c r="BC18" s="159">
        <f>SUM(BC4:BC17)</f>
        <v>0</v>
      </c>
      <c r="BD18" s="159">
        <f>SUM(BD3:BD17)</f>
        <v>754</v>
      </c>
      <c r="BE18" s="159">
        <f>SUM(BE4:BE17)</f>
        <v>0</v>
      </c>
      <c r="BF18" s="159">
        <f>SUM(BF4:BF17)</f>
        <v>0</v>
      </c>
      <c r="BG18" s="159">
        <f>SUM(BG4:BG17)</f>
        <v>0</v>
      </c>
      <c r="BH18" s="159">
        <f>SUM(BH4:BH17)</f>
        <v>0</v>
      </c>
      <c r="BI18" s="159">
        <f>SUM(BI3:BI17)</f>
        <v>754</v>
      </c>
      <c r="BJ18" s="159">
        <f>SUM(BJ4:BJ17)</f>
        <v>0</v>
      </c>
      <c r="BK18" s="159">
        <f>SUM(BK4:BK17)</f>
        <v>0</v>
      </c>
      <c r="BL18" s="159">
        <f>SUM(BL4:BL17)</f>
        <v>0</v>
      </c>
      <c r="BM18" s="159">
        <f>SUM(BM4:BM17)</f>
        <v>0</v>
      </c>
      <c r="BN18" s="159">
        <f>SUM(BN3:BN17)</f>
        <v>754</v>
      </c>
      <c r="BO18" s="159">
        <f>SUM(BO4:BO17)</f>
        <v>0</v>
      </c>
      <c r="BP18" s="159">
        <f>SUM(BP4:BP17)</f>
        <v>0</v>
      </c>
      <c r="BQ18" s="159">
        <f>SUM(BQ4:BQ17)</f>
        <v>0</v>
      </c>
      <c r="BR18" s="159">
        <f>SUM(BR4:BR17)</f>
        <v>0</v>
      </c>
      <c r="BS18" s="159">
        <f>SUM(BS3:BS17)</f>
        <v>754</v>
      </c>
    </row>
    <row r="19" spans="1:71" s="163" customFormat="1" x14ac:dyDescent="0.25">
      <c r="A19" s="159"/>
      <c r="B19" s="159" t="s">
        <v>264</v>
      </c>
      <c r="C19" s="159">
        <f>COUNT(C4:C17)</f>
        <v>14</v>
      </c>
      <c r="D19" s="159"/>
      <c r="E19" s="159">
        <f>SUM(E3:E17)</f>
        <v>793</v>
      </c>
      <c r="F19" s="159">
        <f>SUM(F3:F17)</f>
        <v>807</v>
      </c>
      <c r="G19" s="160">
        <f>$BS18/F19</f>
        <v>0.93432465923172248</v>
      </c>
      <c r="H19" s="161">
        <f>SUM(H3:H17)</f>
        <v>546</v>
      </c>
      <c r="I19" s="161">
        <f>SUM(I3:I17)</f>
        <v>554</v>
      </c>
      <c r="J19" s="161">
        <f>SUM(J3:J17)</f>
        <v>8</v>
      </c>
      <c r="K19" s="159"/>
      <c r="L19" s="159"/>
      <c r="M19" s="159"/>
      <c r="N19" s="159"/>
      <c r="O19" s="159"/>
      <c r="P19" s="160">
        <f>P18/F19</f>
        <v>0.6802973977695167</v>
      </c>
      <c r="Q19" s="159"/>
      <c r="R19" s="159">
        <f>M18+R18</f>
        <v>2</v>
      </c>
      <c r="S19" s="159">
        <f>N18+S18</f>
        <v>0</v>
      </c>
      <c r="T19" s="159">
        <f>O18+T18</f>
        <v>1</v>
      </c>
      <c r="U19" s="160">
        <f>U18/F19</f>
        <v>0.6802973977695167</v>
      </c>
      <c r="V19" s="159"/>
      <c r="W19" s="159">
        <f>R19+W18</f>
        <v>3</v>
      </c>
      <c r="X19" s="159">
        <f>S19+X18</f>
        <v>100</v>
      </c>
      <c r="Y19" s="159">
        <f>T19+Y18</f>
        <v>4</v>
      </c>
      <c r="Z19" s="160">
        <f>Z18/F19</f>
        <v>0.81288723667905827</v>
      </c>
      <c r="AA19" s="159"/>
      <c r="AB19" s="159">
        <f>W19+AB18</f>
        <v>4</v>
      </c>
      <c r="AC19" s="159">
        <f>X19+AC18</f>
        <v>114</v>
      </c>
      <c r="AD19" s="159">
        <f>Y19+AD18</f>
        <v>4</v>
      </c>
      <c r="AE19" s="160">
        <f>AE18/F19</f>
        <v>0.83147459727385375</v>
      </c>
      <c r="AF19" s="159"/>
      <c r="AG19" s="159">
        <f>AB19+AG18</f>
        <v>4</v>
      </c>
      <c r="AH19" s="159">
        <f>AC19+AH18</f>
        <v>114</v>
      </c>
      <c r="AI19" s="159">
        <f>AD19+AI18</f>
        <v>4</v>
      </c>
      <c r="AJ19" s="160">
        <f>AJ18/F19</f>
        <v>0.83147459727385375</v>
      </c>
      <c r="AK19" s="159"/>
      <c r="AL19" s="159">
        <f>AG19+AL18</f>
        <v>12</v>
      </c>
      <c r="AM19" s="159">
        <f>AH19+AM18</f>
        <v>184</v>
      </c>
      <c r="AN19" s="159">
        <f>AI19+AN18</f>
        <v>5</v>
      </c>
      <c r="AO19" s="160">
        <f>AO18/F19</f>
        <v>0.93184634448574966</v>
      </c>
      <c r="AP19" s="159"/>
      <c r="AQ19" s="159">
        <f>AL19+AQ18</f>
        <v>13</v>
      </c>
      <c r="AR19" s="159">
        <f>AM19+AR18</f>
        <v>184</v>
      </c>
      <c r="AS19" s="159">
        <f>AN19+AS18</f>
        <v>5</v>
      </c>
      <c r="AT19" s="160">
        <f>AT18/F19</f>
        <v>0.93308550185873607</v>
      </c>
      <c r="AU19" s="159"/>
      <c r="AV19" s="159">
        <f>AQ19+AV18</f>
        <v>14</v>
      </c>
      <c r="AW19" s="159">
        <f>AR19+AW18</f>
        <v>184</v>
      </c>
      <c r="AX19" s="159">
        <f>AS19+AX18</f>
        <v>5</v>
      </c>
      <c r="AY19" s="160">
        <f>AY18/F19</f>
        <v>0.93432465923172248</v>
      </c>
      <c r="AZ19" s="159"/>
      <c r="BA19" s="159">
        <f>AV19+BA18</f>
        <v>14</v>
      </c>
      <c r="BB19" s="159">
        <f>AW19+BB18</f>
        <v>184</v>
      </c>
      <c r="BC19" s="159">
        <f>AX19+BC18</f>
        <v>5</v>
      </c>
      <c r="BD19" s="160">
        <f>BD18/F19</f>
        <v>0.93432465923172248</v>
      </c>
      <c r="BE19" s="159"/>
      <c r="BF19" s="159">
        <f>BA19+BF18</f>
        <v>14</v>
      </c>
      <c r="BG19" s="159">
        <f>BB19+BG18</f>
        <v>184</v>
      </c>
      <c r="BH19" s="159">
        <f>BC19+BH18</f>
        <v>5</v>
      </c>
      <c r="BI19" s="160">
        <f>BI18/F19</f>
        <v>0.93432465923172248</v>
      </c>
      <c r="BJ19" s="159"/>
      <c r="BK19" s="159">
        <f>BF19+BK18</f>
        <v>14</v>
      </c>
      <c r="BL19" s="159">
        <f>BG19+BL18</f>
        <v>184</v>
      </c>
      <c r="BM19" s="159">
        <f>BH19+BM18</f>
        <v>5</v>
      </c>
      <c r="BN19" s="160">
        <f>BN18/F19</f>
        <v>0.93432465923172248</v>
      </c>
      <c r="BO19" s="159"/>
      <c r="BP19" s="159">
        <f>BK19+BP18</f>
        <v>14</v>
      </c>
      <c r="BQ19" s="159">
        <f>BL19+BQ18</f>
        <v>184</v>
      </c>
      <c r="BR19" s="159">
        <f>BM19+BR18</f>
        <v>5</v>
      </c>
      <c r="BS19" s="160">
        <f>BS18/F19</f>
        <v>0.93432465923172248</v>
      </c>
    </row>
    <row r="20" spans="1:71" s="183" customFormat="1" x14ac:dyDescent="0.25">
      <c r="H20" s="192"/>
      <c r="I20" s="192"/>
      <c r="J20" s="192"/>
    </row>
    <row r="21" spans="1:71" s="163" customFormat="1" x14ac:dyDescent="0.25">
      <c r="A21" s="193" t="s">
        <v>37</v>
      </c>
      <c r="B21" s="159" t="s">
        <v>124</v>
      </c>
      <c r="C21" s="159"/>
      <c r="D21" s="159"/>
      <c r="E21" s="164">
        <v>22</v>
      </c>
      <c r="F21" s="159">
        <f>IF(B21="MAL",E21,IF(E21&gt;=11,E21+variables!$B$1,11))</f>
        <v>22</v>
      </c>
      <c r="G21" s="160">
        <f>BS21/F21</f>
        <v>1</v>
      </c>
      <c r="H21" s="161">
        <v>22</v>
      </c>
      <c r="I21" s="161">
        <f>+H21+J21</f>
        <v>22</v>
      </c>
      <c r="J21" s="169"/>
      <c r="K21" s="162">
        <v>2019</v>
      </c>
      <c r="L21" s="162">
        <v>2019</v>
      </c>
      <c r="M21" s="162"/>
      <c r="N21" s="162"/>
      <c r="O21" s="162"/>
      <c r="P21" s="161">
        <f>+H21</f>
        <v>22</v>
      </c>
      <c r="Q21" s="162"/>
      <c r="R21" s="162"/>
      <c r="S21" s="162"/>
      <c r="T21" s="162"/>
      <c r="U21" s="159">
        <f t="shared" ref="U21:U27" si="14">SUM(P21:T21)</f>
        <v>22</v>
      </c>
      <c r="V21" s="162"/>
      <c r="W21" s="162"/>
      <c r="X21" s="162"/>
      <c r="Y21" s="162"/>
      <c r="Z21" s="159">
        <f t="shared" ref="Z21:Z27" si="15">SUM(U21:Y21)</f>
        <v>22</v>
      </c>
      <c r="AA21" s="162"/>
      <c r="AB21" s="162"/>
      <c r="AC21" s="162"/>
      <c r="AD21" s="162"/>
      <c r="AE21" s="159">
        <f t="shared" ref="AE21:AE27" si="16">SUM(Z21:AD21)</f>
        <v>22</v>
      </c>
      <c r="AF21" s="162"/>
      <c r="AG21" s="162"/>
      <c r="AH21" s="162"/>
      <c r="AI21" s="162"/>
      <c r="AJ21" s="159">
        <f t="shared" ref="AJ21:AJ27" si="17">SUM(AE21:AI21)</f>
        <v>22</v>
      </c>
      <c r="AK21" s="162"/>
      <c r="AL21" s="162"/>
      <c r="AM21" s="162"/>
      <c r="AN21" s="162"/>
      <c r="AO21" s="159">
        <f t="shared" ref="AO21:AO27" si="18">SUM(AJ21:AN21)</f>
        <v>22</v>
      </c>
      <c r="AP21" s="162"/>
      <c r="AQ21" s="162"/>
      <c r="AR21" s="162"/>
      <c r="AS21" s="162"/>
      <c r="AT21" s="159">
        <f t="shared" ref="AT21:AT27" si="19">SUM(AO21:AS21)</f>
        <v>22</v>
      </c>
      <c r="AU21" s="162"/>
      <c r="AV21" s="162"/>
      <c r="AW21" s="162"/>
      <c r="AX21" s="162"/>
      <c r="AY21" s="159">
        <f t="shared" ref="AY21:AY27" si="20">SUM(AT21:AX21)</f>
        <v>22</v>
      </c>
      <c r="AZ21" s="162"/>
      <c r="BA21" s="162"/>
      <c r="BB21" s="162"/>
      <c r="BC21" s="162"/>
      <c r="BD21" s="159">
        <f t="shared" ref="BD21:BD27" si="21">SUM(AY21:BC21)</f>
        <v>22</v>
      </c>
      <c r="BE21" s="162"/>
      <c r="BF21" s="162"/>
      <c r="BG21" s="162"/>
      <c r="BH21" s="162"/>
      <c r="BI21" s="159">
        <f t="shared" ref="BI21:BI27" si="22">SUM(BD21:BH21)</f>
        <v>22</v>
      </c>
      <c r="BJ21" s="162"/>
      <c r="BK21" s="162"/>
      <c r="BL21" s="162"/>
      <c r="BM21" s="162"/>
      <c r="BN21" s="159">
        <f t="shared" ref="BN21:BN27" si="23">SUM(BI21:BM21)</f>
        <v>22</v>
      </c>
      <c r="BO21" s="162"/>
      <c r="BP21" s="162"/>
      <c r="BQ21" s="162"/>
      <c r="BR21" s="162"/>
      <c r="BS21" s="159">
        <f t="shared" ref="BS21:BS27" si="24">SUM(BN21:BR21)</f>
        <v>22</v>
      </c>
    </row>
    <row r="22" spans="1:71" s="163" customFormat="1" x14ac:dyDescent="0.25">
      <c r="A22" s="159"/>
      <c r="B22" s="164" t="s">
        <v>196</v>
      </c>
      <c r="C22" s="165">
        <v>1</v>
      </c>
      <c r="D22" s="166" t="s">
        <v>251</v>
      </c>
      <c r="E22" s="164">
        <v>47</v>
      </c>
      <c r="F22" s="159">
        <f>IF(B22="MAL",E22,IF(E22&gt;=11,E22+variables!$B$1,11))</f>
        <v>48</v>
      </c>
      <c r="G22" s="160">
        <f t="shared" ref="G22:G27" si="25">$BS22/F22</f>
        <v>0.85416666666666663</v>
      </c>
      <c r="H22" s="161">
        <v>15</v>
      </c>
      <c r="I22" s="168">
        <f t="shared" ref="I22:I27" si="26">+H22+J22</f>
        <v>15</v>
      </c>
      <c r="J22" s="169"/>
      <c r="K22" s="162">
        <v>2019</v>
      </c>
      <c r="L22" s="162">
        <v>2019</v>
      </c>
      <c r="M22" s="162"/>
      <c r="N22" s="162"/>
      <c r="O22" s="162"/>
      <c r="P22" s="161">
        <f t="shared" ref="P22:P27" si="27">H22+SUM(M22:O22)</f>
        <v>15</v>
      </c>
      <c r="Q22" s="162"/>
      <c r="R22" s="162"/>
      <c r="S22" s="162"/>
      <c r="T22" s="162"/>
      <c r="U22" s="159">
        <f t="shared" si="14"/>
        <v>15</v>
      </c>
      <c r="V22" s="162"/>
      <c r="W22" s="162"/>
      <c r="X22" s="162">
        <v>1</v>
      </c>
      <c r="Y22" s="162">
        <v>1</v>
      </c>
      <c r="Z22" s="159">
        <f t="shared" si="15"/>
        <v>17</v>
      </c>
      <c r="AA22" s="162"/>
      <c r="AB22" s="162"/>
      <c r="AC22" s="162"/>
      <c r="AD22" s="162"/>
      <c r="AE22" s="159">
        <f t="shared" si="16"/>
        <v>17</v>
      </c>
      <c r="AF22" s="162"/>
      <c r="AG22" s="162"/>
      <c r="AH22" s="162"/>
      <c r="AI22" s="162"/>
      <c r="AJ22" s="159">
        <f t="shared" si="17"/>
        <v>17</v>
      </c>
      <c r="AK22" s="162"/>
      <c r="AL22" s="162"/>
      <c r="AM22" s="162"/>
      <c r="AN22" s="162"/>
      <c r="AO22" s="159">
        <f t="shared" si="18"/>
        <v>17</v>
      </c>
      <c r="AP22" s="162"/>
      <c r="AQ22" s="162"/>
      <c r="AR22" s="162"/>
      <c r="AS22" s="162"/>
      <c r="AT22" s="159">
        <f t="shared" si="19"/>
        <v>17</v>
      </c>
      <c r="AU22" s="162"/>
      <c r="AV22" s="162"/>
      <c r="AW22" s="162"/>
      <c r="AX22" s="162"/>
      <c r="AY22" s="159">
        <f t="shared" si="20"/>
        <v>17</v>
      </c>
      <c r="AZ22" s="162"/>
      <c r="BA22" s="162"/>
      <c r="BB22" s="162">
        <v>24</v>
      </c>
      <c r="BC22" s="162"/>
      <c r="BD22" s="159">
        <f t="shared" si="21"/>
        <v>41</v>
      </c>
      <c r="BE22" s="162"/>
      <c r="BF22" s="162"/>
      <c r="BG22" s="162"/>
      <c r="BH22" s="162"/>
      <c r="BI22" s="159">
        <f t="shared" si="22"/>
        <v>41</v>
      </c>
      <c r="BJ22" s="162"/>
      <c r="BK22" s="162"/>
      <c r="BL22" s="162"/>
      <c r="BM22" s="162"/>
      <c r="BN22" s="159">
        <f t="shared" si="23"/>
        <v>41</v>
      </c>
      <c r="BO22" s="162"/>
      <c r="BP22" s="162"/>
      <c r="BQ22" s="162"/>
      <c r="BR22" s="162"/>
      <c r="BS22" s="159">
        <f t="shared" si="24"/>
        <v>41</v>
      </c>
    </row>
    <row r="23" spans="1:71" s="163" customFormat="1" x14ac:dyDescent="0.25">
      <c r="A23" s="159"/>
      <c r="B23" s="164" t="s">
        <v>216</v>
      </c>
      <c r="C23" s="165">
        <v>2</v>
      </c>
      <c r="D23" s="166">
        <v>3917</v>
      </c>
      <c r="E23" s="164">
        <v>49</v>
      </c>
      <c r="F23" s="159">
        <f>IF(B23="MAL",E23,IF(E23&gt;=11,E23+variables!$B$1,11))</f>
        <v>50</v>
      </c>
      <c r="G23" s="160">
        <f t="shared" si="25"/>
        <v>0.94</v>
      </c>
      <c r="H23" s="161">
        <v>26</v>
      </c>
      <c r="I23" s="168">
        <f t="shared" si="26"/>
        <v>26</v>
      </c>
      <c r="J23" s="169"/>
      <c r="K23" s="162">
        <v>2019</v>
      </c>
      <c r="L23" s="162">
        <v>2019</v>
      </c>
      <c r="M23" s="162"/>
      <c r="N23" s="162"/>
      <c r="O23" s="162"/>
      <c r="P23" s="161">
        <f t="shared" si="27"/>
        <v>26</v>
      </c>
      <c r="Q23" s="162"/>
      <c r="R23" s="162"/>
      <c r="S23" s="162"/>
      <c r="T23" s="162"/>
      <c r="U23" s="159">
        <f t="shared" si="14"/>
        <v>26</v>
      </c>
      <c r="V23" s="162"/>
      <c r="W23" s="162">
        <v>3</v>
      </c>
      <c r="X23" s="162"/>
      <c r="Y23" s="162">
        <v>1</v>
      </c>
      <c r="Z23" s="159">
        <f t="shared" si="15"/>
        <v>30</v>
      </c>
      <c r="AA23" s="162"/>
      <c r="AB23" s="162"/>
      <c r="AC23" s="162"/>
      <c r="AD23" s="162"/>
      <c r="AE23" s="159">
        <f t="shared" si="16"/>
        <v>30</v>
      </c>
      <c r="AF23" s="162"/>
      <c r="AG23" s="162"/>
      <c r="AH23" s="162"/>
      <c r="AI23" s="162"/>
      <c r="AJ23" s="159">
        <f t="shared" si="17"/>
        <v>30</v>
      </c>
      <c r="AK23" s="162"/>
      <c r="AL23" s="162"/>
      <c r="AM23" s="162"/>
      <c r="AN23" s="162"/>
      <c r="AO23" s="159">
        <f t="shared" si="18"/>
        <v>30</v>
      </c>
      <c r="AP23" s="162"/>
      <c r="AQ23" s="162"/>
      <c r="AR23" s="162"/>
      <c r="AS23" s="162"/>
      <c r="AT23" s="159">
        <f t="shared" si="19"/>
        <v>30</v>
      </c>
      <c r="AU23" s="162"/>
      <c r="AV23" s="162"/>
      <c r="AW23" s="162"/>
      <c r="AX23" s="162"/>
      <c r="AY23" s="159">
        <f t="shared" si="20"/>
        <v>30</v>
      </c>
      <c r="AZ23" s="162"/>
      <c r="BA23" s="162"/>
      <c r="BB23" s="162">
        <v>17</v>
      </c>
      <c r="BC23" s="162"/>
      <c r="BD23" s="159">
        <f t="shared" si="21"/>
        <v>47</v>
      </c>
      <c r="BE23" s="162"/>
      <c r="BF23" s="162"/>
      <c r="BG23" s="162"/>
      <c r="BH23" s="162"/>
      <c r="BI23" s="159">
        <f t="shared" si="22"/>
        <v>47</v>
      </c>
      <c r="BJ23" s="162"/>
      <c r="BK23" s="162"/>
      <c r="BL23" s="162"/>
      <c r="BM23" s="162"/>
      <c r="BN23" s="159">
        <f t="shared" si="23"/>
        <v>47</v>
      </c>
      <c r="BO23" s="162"/>
      <c r="BP23" s="162"/>
      <c r="BQ23" s="162"/>
      <c r="BR23" s="162"/>
      <c r="BS23" s="159">
        <f t="shared" si="24"/>
        <v>47</v>
      </c>
    </row>
    <row r="24" spans="1:71" s="163" customFormat="1" x14ac:dyDescent="0.25">
      <c r="A24" s="159"/>
      <c r="B24" s="164" t="s">
        <v>93</v>
      </c>
      <c r="C24" s="165">
        <v>7</v>
      </c>
      <c r="D24" s="166">
        <v>61</v>
      </c>
      <c r="E24" s="164">
        <v>16</v>
      </c>
      <c r="F24" s="159">
        <f>IF(B24="MAL",E24,IF(E24&gt;=11,E24+variables!$B$1,11))</f>
        <v>17</v>
      </c>
      <c r="G24" s="160">
        <f t="shared" si="25"/>
        <v>0.41176470588235292</v>
      </c>
      <c r="H24" s="161">
        <v>7</v>
      </c>
      <c r="I24" s="168">
        <f t="shared" si="26"/>
        <v>7</v>
      </c>
      <c r="J24" s="169"/>
      <c r="K24" s="162">
        <v>2019</v>
      </c>
      <c r="L24" s="162">
        <v>2019</v>
      </c>
      <c r="M24" s="162"/>
      <c r="N24" s="162"/>
      <c r="O24" s="162"/>
      <c r="P24" s="161">
        <f t="shared" si="27"/>
        <v>7</v>
      </c>
      <c r="Q24" s="162"/>
      <c r="R24" s="162"/>
      <c r="S24" s="162"/>
      <c r="T24" s="162"/>
      <c r="U24" s="159">
        <f t="shared" si="14"/>
        <v>7</v>
      </c>
      <c r="V24" s="162"/>
      <c r="W24" s="162"/>
      <c r="X24" s="162"/>
      <c r="Y24" s="162"/>
      <c r="Z24" s="159">
        <f t="shared" si="15"/>
        <v>7</v>
      </c>
      <c r="AA24" s="162"/>
      <c r="AB24" s="162"/>
      <c r="AC24" s="162"/>
      <c r="AD24" s="162"/>
      <c r="AE24" s="159">
        <f t="shared" si="16"/>
        <v>7</v>
      </c>
      <c r="AF24" s="162"/>
      <c r="AG24" s="162"/>
      <c r="AH24" s="162"/>
      <c r="AI24" s="162"/>
      <c r="AJ24" s="159">
        <f t="shared" si="17"/>
        <v>7</v>
      </c>
      <c r="AK24" s="162"/>
      <c r="AL24" s="162"/>
      <c r="AM24" s="162"/>
      <c r="AN24" s="162"/>
      <c r="AO24" s="159">
        <f t="shared" si="18"/>
        <v>7</v>
      </c>
      <c r="AP24" s="162"/>
      <c r="AQ24" s="162"/>
      <c r="AR24" s="162"/>
      <c r="AS24" s="162"/>
      <c r="AT24" s="159">
        <f t="shared" si="19"/>
        <v>7</v>
      </c>
      <c r="AU24" s="162"/>
      <c r="AV24" s="162"/>
      <c r="AW24" s="162"/>
      <c r="AX24" s="162"/>
      <c r="AY24" s="159">
        <f t="shared" si="20"/>
        <v>7</v>
      </c>
      <c r="AZ24" s="162"/>
      <c r="BA24" s="162"/>
      <c r="BB24" s="162"/>
      <c r="BC24" s="162"/>
      <c r="BD24" s="159">
        <f t="shared" si="21"/>
        <v>7</v>
      </c>
      <c r="BE24" s="162"/>
      <c r="BF24" s="162"/>
      <c r="BG24" s="162"/>
      <c r="BH24" s="162"/>
      <c r="BI24" s="159">
        <f t="shared" si="22"/>
        <v>7</v>
      </c>
      <c r="BJ24" s="162"/>
      <c r="BK24" s="162"/>
      <c r="BL24" s="162"/>
      <c r="BM24" s="162"/>
      <c r="BN24" s="159">
        <f t="shared" si="23"/>
        <v>7</v>
      </c>
      <c r="BO24" s="162"/>
      <c r="BP24" s="162"/>
      <c r="BQ24" s="162"/>
      <c r="BR24" s="162"/>
      <c r="BS24" s="159">
        <f t="shared" si="24"/>
        <v>7</v>
      </c>
    </row>
    <row r="25" spans="1:71" s="163" customFormat="1" x14ac:dyDescent="0.25">
      <c r="A25" s="159"/>
      <c r="B25" s="164" t="s">
        <v>238</v>
      </c>
      <c r="C25" s="165">
        <v>10</v>
      </c>
      <c r="D25" s="166">
        <v>322</v>
      </c>
      <c r="E25" s="164">
        <v>49</v>
      </c>
      <c r="F25" s="159">
        <f>IF(B25="MAL",E25,IF(E25&gt;=11,E25+variables!$B$1,11))</f>
        <v>50</v>
      </c>
      <c r="G25" s="160">
        <f t="shared" si="25"/>
        <v>0.84</v>
      </c>
      <c r="H25" s="161">
        <v>11</v>
      </c>
      <c r="I25" s="168">
        <f t="shared" si="26"/>
        <v>11</v>
      </c>
      <c r="J25" s="169"/>
      <c r="K25" s="162">
        <v>2019</v>
      </c>
      <c r="L25" s="162">
        <v>2019</v>
      </c>
      <c r="M25" s="162"/>
      <c r="N25" s="162"/>
      <c r="O25" s="162"/>
      <c r="P25" s="161">
        <f t="shared" si="27"/>
        <v>11</v>
      </c>
      <c r="Q25" s="162"/>
      <c r="R25" s="162"/>
      <c r="S25" s="162"/>
      <c r="T25" s="162"/>
      <c r="U25" s="159">
        <f t="shared" si="14"/>
        <v>11</v>
      </c>
      <c r="V25" s="162"/>
      <c r="W25" s="162"/>
      <c r="X25" s="162"/>
      <c r="Y25" s="162"/>
      <c r="Z25" s="159">
        <f t="shared" si="15"/>
        <v>11</v>
      </c>
      <c r="AA25" s="162"/>
      <c r="AB25" s="162"/>
      <c r="AC25" s="162"/>
      <c r="AD25" s="162"/>
      <c r="AE25" s="159">
        <f t="shared" si="16"/>
        <v>11</v>
      </c>
      <c r="AF25" s="162"/>
      <c r="AG25" s="162"/>
      <c r="AH25" s="162"/>
      <c r="AI25" s="162"/>
      <c r="AJ25" s="159">
        <f t="shared" si="17"/>
        <v>11</v>
      </c>
      <c r="AK25" s="162"/>
      <c r="AL25" s="162"/>
      <c r="AM25" s="162"/>
      <c r="AN25" s="162"/>
      <c r="AO25" s="159">
        <f t="shared" si="18"/>
        <v>11</v>
      </c>
      <c r="AP25" s="162"/>
      <c r="AQ25" s="162"/>
      <c r="AR25" s="162"/>
      <c r="AS25" s="162"/>
      <c r="AT25" s="159">
        <f t="shared" si="19"/>
        <v>11</v>
      </c>
      <c r="AU25" s="162"/>
      <c r="AV25" s="162"/>
      <c r="AW25" s="162"/>
      <c r="AX25" s="162"/>
      <c r="AY25" s="159">
        <f t="shared" si="20"/>
        <v>11</v>
      </c>
      <c r="AZ25" s="162"/>
      <c r="BA25" s="162"/>
      <c r="BB25" s="162">
        <v>31</v>
      </c>
      <c r="BC25" s="162"/>
      <c r="BD25" s="159">
        <f t="shared" si="21"/>
        <v>42</v>
      </c>
      <c r="BE25" s="162"/>
      <c r="BF25" s="162"/>
      <c r="BG25" s="162"/>
      <c r="BH25" s="162"/>
      <c r="BI25" s="159">
        <f t="shared" si="22"/>
        <v>42</v>
      </c>
      <c r="BJ25" s="162"/>
      <c r="BK25" s="162"/>
      <c r="BL25" s="162"/>
      <c r="BM25" s="162"/>
      <c r="BN25" s="159">
        <f t="shared" si="23"/>
        <v>42</v>
      </c>
      <c r="BO25" s="162"/>
      <c r="BP25" s="162"/>
      <c r="BQ25" s="162"/>
      <c r="BR25" s="162"/>
      <c r="BS25" s="159">
        <f t="shared" si="24"/>
        <v>42</v>
      </c>
    </row>
    <row r="26" spans="1:71" s="351" customFormat="1" x14ac:dyDescent="0.25">
      <c r="A26" s="347"/>
      <c r="B26" s="352" t="s">
        <v>240</v>
      </c>
      <c r="C26" s="353">
        <v>14</v>
      </c>
      <c r="D26" s="354" t="s">
        <v>195</v>
      </c>
      <c r="E26" s="352">
        <v>16</v>
      </c>
      <c r="F26" s="347">
        <f>IF(B26="MAL",E26,IF(E26&gt;=11,E26+variables!$B$1,11))</f>
        <v>17</v>
      </c>
      <c r="G26" s="348">
        <f t="shared" si="25"/>
        <v>1</v>
      </c>
      <c r="H26" s="349">
        <v>10</v>
      </c>
      <c r="I26" s="356">
        <f t="shared" si="26"/>
        <v>12</v>
      </c>
      <c r="J26" s="357">
        <v>2</v>
      </c>
      <c r="K26" s="350">
        <v>2019</v>
      </c>
      <c r="L26" s="350">
        <v>2019</v>
      </c>
      <c r="M26" s="350"/>
      <c r="N26" s="350"/>
      <c r="O26" s="350"/>
      <c r="P26" s="349">
        <f t="shared" si="27"/>
        <v>10</v>
      </c>
      <c r="Q26" s="350"/>
      <c r="R26" s="350"/>
      <c r="S26" s="350"/>
      <c r="T26" s="350"/>
      <c r="U26" s="347">
        <f t="shared" si="14"/>
        <v>10</v>
      </c>
      <c r="V26" s="350">
        <v>1</v>
      </c>
      <c r="W26" s="350">
        <v>1</v>
      </c>
      <c r="X26" s="350"/>
      <c r="Y26" s="350"/>
      <c r="Z26" s="347">
        <f t="shared" si="15"/>
        <v>12</v>
      </c>
      <c r="AA26" s="350"/>
      <c r="AB26" s="350"/>
      <c r="AC26" s="350"/>
      <c r="AD26" s="350"/>
      <c r="AE26" s="347">
        <f t="shared" si="16"/>
        <v>12</v>
      </c>
      <c r="AF26" s="350"/>
      <c r="AG26" s="350"/>
      <c r="AH26" s="350"/>
      <c r="AI26" s="350"/>
      <c r="AJ26" s="347">
        <f t="shared" si="17"/>
        <v>12</v>
      </c>
      <c r="AK26" s="350"/>
      <c r="AL26" s="350"/>
      <c r="AM26" s="350"/>
      <c r="AN26" s="350"/>
      <c r="AO26" s="347">
        <f t="shared" si="18"/>
        <v>12</v>
      </c>
      <c r="AP26" s="350"/>
      <c r="AQ26" s="350"/>
      <c r="AR26" s="350"/>
      <c r="AS26" s="350"/>
      <c r="AT26" s="347">
        <f t="shared" si="19"/>
        <v>12</v>
      </c>
      <c r="AU26" s="350"/>
      <c r="AV26" s="350"/>
      <c r="AW26" s="350"/>
      <c r="AX26" s="350"/>
      <c r="AY26" s="347">
        <f t="shared" si="20"/>
        <v>12</v>
      </c>
      <c r="AZ26" s="350"/>
      <c r="BA26" s="350"/>
      <c r="BB26" s="350">
        <v>5</v>
      </c>
      <c r="BC26" s="350"/>
      <c r="BD26" s="347">
        <f t="shared" si="21"/>
        <v>17</v>
      </c>
      <c r="BE26" s="350"/>
      <c r="BF26" s="350"/>
      <c r="BG26" s="350"/>
      <c r="BH26" s="350"/>
      <c r="BI26" s="347">
        <f t="shared" si="22"/>
        <v>17</v>
      </c>
      <c r="BJ26" s="350"/>
      <c r="BK26" s="350"/>
      <c r="BL26" s="350"/>
      <c r="BM26" s="350"/>
      <c r="BN26" s="347">
        <f t="shared" si="23"/>
        <v>17</v>
      </c>
      <c r="BO26" s="350"/>
      <c r="BP26" s="350"/>
      <c r="BQ26" s="350"/>
      <c r="BR26" s="350"/>
      <c r="BS26" s="347">
        <f t="shared" si="24"/>
        <v>17</v>
      </c>
    </row>
    <row r="27" spans="1:71" s="163" customFormat="1" x14ac:dyDescent="0.25">
      <c r="A27" s="159"/>
      <c r="B27" s="164" t="s">
        <v>355</v>
      </c>
      <c r="C27" s="165">
        <v>19</v>
      </c>
      <c r="D27" s="166">
        <v>6491</v>
      </c>
      <c r="E27" s="164">
        <v>15</v>
      </c>
      <c r="F27" s="159">
        <f>IF(B27="MAL",E27,IF(E27&gt;=11,E27+variables!$B$1,11))</f>
        <v>16</v>
      </c>
      <c r="G27" s="160">
        <f t="shared" si="25"/>
        <v>0.9375</v>
      </c>
      <c r="H27" s="161">
        <v>3</v>
      </c>
      <c r="I27" s="168">
        <f t="shared" si="26"/>
        <v>3</v>
      </c>
      <c r="J27" s="169"/>
      <c r="K27" s="162">
        <v>2019</v>
      </c>
      <c r="L27" s="162">
        <v>2019</v>
      </c>
      <c r="M27" s="162"/>
      <c r="N27" s="162"/>
      <c r="O27" s="162"/>
      <c r="P27" s="161">
        <f t="shared" si="27"/>
        <v>3</v>
      </c>
      <c r="Q27" s="162"/>
      <c r="R27" s="162"/>
      <c r="S27" s="162"/>
      <c r="T27" s="162"/>
      <c r="U27" s="159">
        <f t="shared" si="14"/>
        <v>3</v>
      </c>
      <c r="V27" s="162"/>
      <c r="W27" s="162"/>
      <c r="X27" s="162"/>
      <c r="Y27" s="162"/>
      <c r="Z27" s="159">
        <f t="shared" si="15"/>
        <v>3</v>
      </c>
      <c r="AA27" s="162"/>
      <c r="AB27" s="162"/>
      <c r="AC27" s="162"/>
      <c r="AD27" s="162"/>
      <c r="AE27" s="159">
        <f t="shared" si="16"/>
        <v>3</v>
      </c>
      <c r="AF27" s="162"/>
      <c r="AG27" s="162"/>
      <c r="AH27" s="162"/>
      <c r="AI27" s="162"/>
      <c r="AJ27" s="159">
        <f t="shared" si="17"/>
        <v>3</v>
      </c>
      <c r="AK27" s="162"/>
      <c r="AL27" s="162"/>
      <c r="AM27" s="162"/>
      <c r="AN27" s="162"/>
      <c r="AO27" s="159">
        <f t="shared" si="18"/>
        <v>3</v>
      </c>
      <c r="AP27" s="162"/>
      <c r="AQ27" s="162"/>
      <c r="AR27" s="162"/>
      <c r="AS27" s="162"/>
      <c r="AT27" s="159">
        <f t="shared" si="19"/>
        <v>3</v>
      </c>
      <c r="AU27" s="162"/>
      <c r="AV27" s="162"/>
      <c r="AW27" s="162"/>
      <c r="AX27" s="162"/>
      <c r="AY27" s="159">
        <f t="shared" si="20"/>
        <v>3</v>
      </c>
      <c r="AZ27" s="162"/>
      <c r="BA27" s="162"/>
      <c r="BB27" s="162">
        <v>12</v>
      </c>
      <c r="BC27" s="162"/>
      <c r="BD27" s="159">
        <f t="shared" si="21"/>
        <v>15</v>
      </c>
      <c r="BE27" s="162"/>
      <c r="BF27" s="162"/>
      <c r="BG27" s="162"/>
      <c r="BH27" s="162"/>
      <c r="BI27" s="159">
        <f t="shared" si="22"/>
        <v>15</v>
      </c>
      <c r="BJ27" s="162"/>
      <c r="BK27" s="162"/>
      <c r="BL27" s="162"/>
      <c r="BM27" s="162"/>
      <c r="BN27" s="159">
        <f t="shared" si="23"/>
        <v>15</v>
      </c>
      <c r="BO27" s="162"/>
      <c r="BP27" s="162"/>
      <c r="BQ27" s="162"/>
      <c r="BR27" s="162"/>
      <c r="BS27" s="159">
        <f t="shared" si="24"/>
        <v>15</v>
      </c>
    </row>
    <row r="28" spans="1:71" s="163" customFormat="1" x14ac:dyDescent="0.25">
      <c r="A28" s="159"/>
      <c r="B28" s="159"/>
      <c r="C28" s="159"/>
      <c r="D28" s="159"/>
      <c r="E28" s="159"/>
      <c r="F28" s="159"/>
      <c r="G28" s="159"/>
      <c r="H28" s="161"/>
      <c r="I28" s="161"/>
      <c r="J28" s="161"/>
      <c r="K28" s="159"/>
      <c r="L28" s="159"/>
      <c r="M28" s="159">
        <f>SUM(M22:M27)</f>
        <v>0</v>
      </c>
      <c r="N28" s="159">
        <f>SUM(N22:N27)</f>
        <v>0</v>
      </c>
      <c r="O28" s="159">
        <f>SUM(O22:O27)</f>
        <v>0</v>
      </c>
      <c r="P28" s="161">
        <f>SUM(P21:P27)</f>
        <v>94</v>
      </c>
      <c r="Q28" s="159">
        <f>SUM(Q21:Q27)</f>
        <v>0</v>
      </c>
      <c r="R28" s="159">
        <f>SUM(R22:R27)</f>
        <v>0</v>
      </c>
      <c r="S28" s="159">
        <f>SUM(S22:S27)</f>
        <v>0</v>
      </c>
      <c r="T28" s="159">
        <f>SUM(T22:T27)</f>
        <v>0</v>
      </c>
      <c r="U28" s="159">
        <f>SUM(U21:U27)</f>
        <v>94</v>
      </c>
      <c r="V28" s="159">
        <f>SUM(V22:V27)</f>
        <v>1</v>
      </c>
      <c r="W28" s="159">
        <f>SUM(W22:W27)</f>
        <v>4</v>
      </c>
      <c r="X28" s="159">
        <f>SUM(X22:X27)</f>
        <v>1</v>
      </c>
      <c r="Y28" s="159">
        <f>SUM(Y22:Y27)</f>
        <v>2</v>
      </c>
      <c r="Z28" s="159">
        <f>SUM(Z22:Z27)+E21</f>
        <v>102</v>
      </c>
      <c r="AA28" s="159">
        <f>SUM(AA22:AA27)</f>
        <v>0</v>
      </c>
      <c r="AB28" s="159">
        <f>SUM(AB22:AB27)</f>
        <v>0</v>
      </c>
      <c r="AC28" s="159">
        <f>SUM(AC22:AC27)</f>
        <v>0</v>
      </c>
      <c r="AD28" s="159">
        <f>SUM(AD22:AD27)</f>
        <v>0</v>
      </c>
      <c r="AE28" s="159">
        <f>SUM(AE22:AE27)+E21</f>
        <v>102</v>
      </c>
      <c r="AF28" s="159">
        <f>SUM(AF22:AF27)</f>
        <v>0</v>
      </c>
      <c r="AG28" s="159">
        <f>SUM(AG22:AG27)</f>
        <v>0</v>
      </c>
      <c r="AH28" s="159">
        <f>SUM(AH22:AH27)</f>
        <v>0</v>
      </c>
      <c r="AI28" s="159">
        <f>SUM(AI22:AI27)</f>
        <v>0</v>
      </c>
      <c r="AJ28" s="159">
        <f>SUM(AJ22:AJ27)+25</f>
        <v>105</v>
      </c>
      <c r="AK28" s="159">
        <f>SUM(AK22:AK27)</f>
        <v>0</v>
      </c>
      <c r="AL28" s="159">
        <f>SUM(AL22:AL27)</f>
        <v>0</v>
      </c>
      <c r="AM28" s="159">
        <f>SUM(AM22:AM27)</f>
        <v>0</v>
      </c>
      <c r="AN28" s="159">
        <f>SUM(AN22:AN27)</f>
        <v>0</v>
      </c>
      <c r="AO28" s="159">
        <f>SUM(AO22:AO27)+E21</f>
        <v>102</v>
      </c>
      <c r="AP28" s="159">
        <f>SUM(AP22:AP27)</f>
        <v>0</v>
      </c>
      <c r="AQ28" s="159">
        <f>SUM(AQ22:AQ27)</f>
        <v>0</v>
      </c>
      <c r="AR28" s="159">
        <f>SUM(AR22:AR27)</f>
        <v>0</v>
      </c>
      <c r="AS28" s="159">
        <f>SUM(AS22:AS27)</f>
        <v>0</v>
      </c>
      <c r="AT28" s="159">
        <f>SUM(AT22:AT27)+E21</f>
        <v>102</v>
      </c>
      <c r="AU28" s="159">
        <f>SUM(AU22:AU27)</f>
        <v>0</v>
      </c>
      <c r="AV28" s="159">
        <f>SUM(AV22:AV27)</f>
        <v>0</v>
      </c>
      <c r="AW28" s="159">
        <f>SUM(AW22:AW27)</f>
        <v>0</v>
      </c>
      <c r="AX28" s="159">
        <f>SUM(AX22:AX27)</f>
        <v>0</v>
      </c>
      <c r="AY28" s="159">
        <f>SUM(AY22:AY27)+E21</f>
        <v>102</v>
      </c>
      <c r="AZ28" s="159">
        <f>SUM(AZ22:AZ27)</f>
        <v>0</v>
      </c>
      <c r="BA28" s="159">
        <f>SUM(BA22:BA27)</f>
        <v>0</v>
      </c>
      <c r="BB28" s="159">
        <f>SUM(BB22:BB27)</f>
        <v>89</v>
      </c>
      <c r="BC28" s="159">
        <f>SUM(BC22:BC27)</f>
        <v>0</v>
      </c>
      <c r="BD28" s="159">
        <f>SUM(BD22:BD27)+E21</f>
        <v>191</v>
      </c>
      <c r="BE28" s="159">
        <f>SUM(BE22:BE27)</f>
        <v>0</v>
      </c>
      <c r="BF28" s="159">
        <f>SUM(BF22:BF27)</f>
        <v>0</v>
      </c>
      <c r="BG28" s="159">
        <f>SUM(BG22:BG27)</f>
        <v>0</v>
      </c>
      <c r="BH28" s="159">
        <f>SUM(BH22:BH27)</f>
        <v>0</v>
      </c>
      <c r="BI28" s="159">
        <f>SUM(BI22:BI27)+E21</f>
        <v>191</v>
      </c>
      <c r="BJ28" s="159">
        <f>SUM(BJ22:BJ27)</f>
        <v>0</v>
      </c>
      <c r="BK28" s="159">
        <f>SUM(BK22:BK27)</f>
        <v>0</v>
      </c>
      <c r="BL28" s="159">
        <f>SUM(BL22:BL27)</f>
        <v>0</v>
      </c>
      <c r="BM28" s="159">
        <f>SUM(BM22:BM27)</f>
        <v>0</v>
      </c>
      <c r="BN28" s="159">
        <f>SUM(BN22:BN27)+E21</f>
        <v>191</v>
      </c>
      <c r="BO28" s="159">
        <f>SUM(BO22:BO27)</f>
        <v>0</v>
      </c>
      <c r="BP28" s="159">
        <f>SUM(BP22:BP27)</f>
        <v>0</v>
      </c>
      <c r="BQ28" s="159">
        <f>SUM(BQ22:BQ27)</f>
        <v>0</v>
      </c>
      <c r="BR28" s="159">
        <f>SUM(BR22:BR27)</f>
        <v>0</v>
      </c>
      <c r="BS28" s="159">
        <f>SUM(BS22:BS27)+E21</f>
        <v>191</v>
      </c>
    </row>
    <row r="29" spans="1:71" s="163" customFormat="1" x14ac:dyDescent="0.25">
      <c r="A29" s="159"/>
      <c r="B29" s="159" t="s">
        <v>264</v>
      </c>
      <c r="C29" s="159">
        <f>COUNT(C22:C27)</f>
        <v>6</v>
      </c>
      <c r="D29" s="159"/>
      <c r="E29" s="159">
        <f>SUM(E21:E27)</f>
        <v>214</v>
      </c>
      <c r="F29" s="159">
        <f>SUM(F21:F27)</f>
        <v>220</v>
      </c>
      <c r="G29" s="160">
        <f>$BS28/F29</f>
        <v>0.86818181818181817</v>
      </c>
      <c r="H29" s="161">
        <f>SUM(H21:H27)</f>
        <v>94</v>
      </c>
      <c r="I29" s="161">
        <f>SUM(I21:I27)</f>
        <v>96</v>
      </c>
      <c r="J29" s="161">
        <f>SUM(J21:J27)</f>
        <v>2</v>
      </c>
      <c r="K29" s="159"/>
      <c r="L29" s="159"/>
      <c r="M29" s="159"/>
      <c r="N29" s="159"/>
      <c r="O29" s="159"/>
      <c r="P29" s="160">
        <f>P28/F29</f>
        <v>0.42727272727272725</v>
      </c>
      <c r="Q29" s="159"/>
      <c r="R29" s="159">
        <f>M28+R28</f>
        <v>0</v>
      </c>
      <c r="S29" s="159">
        <f>N28+S28</f>
        <v>0</v>
      </c>
      <c r="T29" s="159">
        <f>O28+T28</f>
        <v>0</v>
      </c>
      <c r="U29" s="160">
        <f>U28/F29</f>
        <v>0.42727272727272725</v>
      </c>
      <c r="V29" s="159"/>
      <c r="W29" s="159">
        <f>R29+W28</f>
        <v>4</v>
      </c>
      <c r="X29" s="159">
        <f>S29+X28</f>
        <v>1</v>
      </c>
      <c r="Y29" s="159">
        <f>T29+Y28</f>
        <v>2</v>
      </c>
      <c r="Z29" s="160">
        <f>Z28/F29</f>
        <v>0.46363636363636362</v>
      </c>
      <c r="AA29" s="159"/>
      <c r="AB29" s="159">
        <f>W29+AB28</f>
        <v>4</v>
      </c>
      <c r="AC29" s="159">
        <f>X29+AC28</f>
        <v>1</v>
      </c>
      <c r="AD29" s="159">
        <f>Y29+AD28</f>
        <v>2</v>
      </c>
      <c r="AE29" s="160">
        <f>AE28/F29</f>
        <v>0.46363636363636362</v>
      </c>
      <c r="AF29" s="159"/>
      <c r="AG29" s="159">
        <f>AB29+AG28</f>
        <v>4</v>
      </c>
      <c r="AH29" s="159">
        <f>AC29+AH28</f>
        <v>1</v>
      </c>
      <c r="AI29" s="159">
        <f>AD29+AI28</f>
        <v>2</v>
      </c>
      <c r="AJ29" s="160">
        <f>AJ28/F29</f>
        <v>0.47727272727272729</v>
      </c>
      <c r="AK29" s="159"/>
      <c r="AL29" s="159">
        <f>AG29+AL28</f>
        <v>4</v>
      </c>
      <c r="AM29" s="159">
        <f>AH29+AM28</f>
        <v>1</v>
      </c>
      <c r="AN29" s="159">
        <f>AI29+AN28</f>
        <v>2</v>
      </c>
      <c r="AO29" s="160">
        <f>AO28/F29</f>
        <v>0.46363636363636362</v>
      </c>
      <c r="AP29" s="159"/>
      <c r="AQ29" s="159">
        <f>AL29+AQ28</f>
        <v>4</v>
      </c>
      <c r="AR29" s="159">
        <f>AM29+AR28</f>
        <v>1</v>
      </c>
      <c r="AS29" s="159">
        <f>AN29+AS28</f>
        <v>2</v>
      </c>
      <c r="AT29" s="160">
        <f>AT28/F29</f>
        <v>0.46363636363636362</v>
      </c>
      <c r="AU29" s="159"/>
      <c r="AV29" s="159">
        <f>AQ29+AV28</f>
        <v>4</v>
      </c>
      <c r="AW29" s="159">
        <f>AR29+AW28</f>
        <v>1</v>
      </c>
      <c r="AX29" s="159">
        <f>AS29+AX28</f>
        <v>2</v>
      </c>
      <c r="AY29" s="160">
        <f>AY28/F29</f>
        <v>0.46363636363636362</v>
      </c>
      <c r="AZ29" s="159"/>
      <c r="BA29" s="159">
        <f>AV29+BA28</f>
        <v>4</v>
      </c>
      <c r="BB29" s="159">
        <f>AW29+BB28</f>
        <v>90</v>
      </c>
      <c r="BC29" s="159">
        <f>AX29+BC28</f>
        <v>2</v>
      </c>
      <c r="BD29" s="160">
        <f>BD28/F29</f>
        <v>0.86818181818181817</v>
      </c>
      <c r="BE29" s="159"/>
      <c r="BF29" s="159">
        <f>BA29+BF28</f>
        <v>4</v>
      </c>
      <c r="BG29" s="159">
        <f>BB29+BG28</f>
        <v>90</v>
      </c>
      <c r="BH29" s="159">
        <f>BC29+BH28</f>
        <v>2</v>
      </c>
      <c r="BI29" s="160">
        <f>BI28/F29</f>
        <v>0.86818181818181817</v>
      </c>
      <c r="BJ29" s="159"/>
      <c r="BK29" s="159">
        <f>BF29+BK28</f>
        <v>4</v>
      </c>
      <c r="BL29" s="159">
        <f>BG29+BL28</f>
        <v>90</v>
      </c>
      <c r="BM29" s="159">
        <f>BH29+BM28</f>
        <v>2</v>
      </c>
      <c r="BN29" s="160">
        <f>BN28/F29</f>
        <v>0.86818181818181817</v>
      </c>
      <c r="BO29" s="159"/>
      <c r="BP29" s="159">
        <f>BK29+BP28</f>
        <v>4</v>
      </c>
      <c r="BQ29" s="159">
        <f>BL29+BQ28</f>
        <v>90</v>
      </c>
      <c r="BR29" s="159">
        <f>BM29+BR28</f>
        <v>2</v>
      </c>
      <c r="BS29" s="160">
        <f>BS28/F29</f>
        <v>0.86818181818181817</v>
      </c>
    </row>
    <row r="30" spans="1:71" s="183" customFormat="1" x14ac:dyDescent="0.25">
      <c r="H30" s="192"/>
      <c r="I30" s="192"/>
      <c r="J30" s="192"/>
    </row>
    <row r="31" spans="1:71" s="163" customFormat="1" x14ac:dyDescent="0.25">
      <c r="H31" s="195"/>
      <c r="I31" s="195"/>
      <c r="J31" s="19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P24" sqref="P24"/>
    </sheetView>
  </sheetViews>
  <sheetFormatPr defaultColWidth="8.85546875" defaultRowHeight="15" x14ac:dyDescent="0.25"/>
  <sheetData>
    <row r="1" spans="1:2" x14ac:dyDescent="0.25">
      <c r="A1" t="s">
        <v>83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selection activeCell="F58" sqref="F58"/>
    </sheetView>
  </sheetViews>
  <sheetFormatPr defaultRowHeight="15" x14ac:dyDescent="0.25"/>
  <cols>
    <col min="1" max="1" width="9" customWidth="1"/>
    <col min="2" max="2" width="18.7109375" customWidth="1"/>
    <col min="5" max="5" width="9.140625" style="99"/>
  </cols>
  <sheetData>
    <row r="1" spans="1:9" s="33" customFormat="1" x14ac:dyDescent="0.25">
      <c r="A1" s="420" t="s">
        <v>358</v>
      </c>
      <c r="B1" s="420"/>
      <c r="C1" s="420"/>
      <c r="D1" s="420"/>
      <c r="E1" s="420"/>
      <c r="F1" s="420"/>
      <c r="G1" s="420"/>
      <c r="H1" s="420"/>
      <c r="I1" s="420"/>
    </row>
    <row r="2" spans="1:9" x14ac:dyDescent="0.25">
      <c r="A2" t="s">
        <v>297</v>
      </c>
      <c r="B2" t="s">
        <v>219</v>
      </c>
      <c r="C2" t="s">
        <v>178</v>
      </c>
      <c r="D2" t="s">
        <v>166</v>
      </c>
      <c r="E2" s="99" t="s">
        <v>158</v>
      </c>
      <c r="F2" t="s">
        <v>359</v>
      </c>
    </row>
    <row r="3" spans="1:9" x14ac:dyDescent="0.25">
      <c r="A3">
        <f>Standings!A7</f>
        <v>14</v>
      </c>
      <c r="B3" t="str">
        <f>Standings!B7</f>
        <v>CALIFORNIA</v>
      </c>
      <c r="C3">
        <f>Standings!I7</f>
        <v>807</v>
      </c>
      <c r="D3">
        <f>Standings!H7</f>
        <v>757</v>
      </c>
      <c r="E3" s="99">
        <f>D3/C3</f>
        <v>0.93804213135068149</v>
      </c>
    </row>
    <row r="4" spans="1:9" x14ac:dyDescent="0.25">
      <c r="A4">
        <f>Standings!A8</f>
        <v>17</v>
      </c>
      <c r="B4" t="str">
        <f>Standings!B8</f>
        <v>OHIO</v>
      </c>
      <c r="C4">
        <f>Standings!I8</f>
        <v>682</v>
      </c>
      <c r="D4">
        <f>Standings!H8</f>
        <v>620</v>
      </c>
      <c r="E4" s="99">
        <f>D4/C4</f>
        <v>0.90909090909090906</v>
      </c>
    </row>
    <row r="5" spans="1:9" s="33" customFormat="1" x14ac:dyDescent="0.25">
      <c r="A5" s="421" t="s">
        <v>360</v>
      </c>
      <c r="B5" s="421"/>
      <c r="C5" s="421"/>
      <c r="D5" s="421"/>
      <c r="E5" s="421"/>
      <c r="F5" s="421"/>
      <c r="G5" s="421"/>
      <c r="H5" s="421"/>
    </row>
    <row r="6" spans="1:9" x14ac:dyDescent="0.25">
      <c r="A6">
        <f>Standings!A10</f>
        <v>23</v>
      </c>
      <c r="B6" t="str">
        <f>Standings!B10</f>
        <v>FLORIDA</v>
      </c>
      <c r="C6">
        <f>Standings!I10</f>
        <v>753</v>
      </c>
      <c r="D6">
        <f>Standings!H10</f>
        <v>652</v>
      </c>
      <c r="E6" s="99">
        <f>D6/C6</f>
        <v>0.86586985391766269</v>
      </c>
    </row>
    <row r="7" spans="1:9" x14ac:dyDescent="0.25">
      <c r="A7">
        <f>Standings!A11</f>
        <v>18</v>
      </c>
      <c r="B7" t="str">
        <f>Standings!B11</f>
        <v>MINNESOTA</v>
      </c>
      <c r="C7">
        <f>Standings!I11</f>
        <v>516</v>
      </c>
      <c r="D7">
        <f>Standings!H11</f>
        <v>469</v>
      </c>
      <c r="E7" s="99">
        <f t="shared" ref="E7:E37" si="0">D7/C7</f>
        <v>0.90891472868217049</v>
      </c>
    </row>
    <row r="8" spans="1:9" x14ac:dyDescent="0.25">
      <c r="A8">
        <f>Standings!A12</f>
        <v>12</v>
      </c>
      <c r="B8" t="str">
        <f>Standings!B12</f>
        <v>TEXAS</v>
      </c>
      <c r="C8">
        <f>Standings!I12</f>
        <v>559</v>
      </c>
      <c r="D8">
        <f>Standings!H12</f>
        <v>519</v>
      </c>
      <c r="E8" s="99">
        <f t="shared" si="0"/>
        <v>0.92844364937388191</v>
      </c>
    </row>
    <row r="9" spans="1:9" s="33" customFormat="1" x14ac:dyDescent="0.25">
      <c r="A9" s="422" t="s">
        <v>361</v>
      </c>
      <c r="B9" s="422"/>
      <c r="C9" s="422"/>
      <c r="D9" s="422"/>
      <c r="E9" s="422"/>
      <c r="F9" s="422"/>
      <c r="G9" s="422"/>
      <c r="H9" s="422"/>
    </row>
    <row r="10" spans="1:9" x14ac:dyDescent="0.25">
      <c r="A10">
        <f>Standings!A14</f>
        <v>8</v>
      </c>
      <c r="B10" t="str">
        <f>Standings!B14</f>
        <v>ARIZONA</v>
      </c>
      <c r="C10">
        <f>Standings!I14</f>
        <v>408</v>
      </c>
      <c r="D10">
        <f>Standings!H14</f>
        <v>364</v>
      </c>
      <c r="E10" s="99">
        <f t="shared" si="0"/>
        <v>0.89215686274509809</v>
      </c>
    </row>
    <row r="11" spans="1:9" x14ac:dyDescent="0.25">
      <c r="A11">
        <f>Standings!A15</f>
        <v>8</v>
      </c>
      <c r="B11" t="str">
        <f>Standings!B15</f>
        <v>ILLINOIS</v>
      </c>
      <c r="C11">
        <f>Standings!I15</f>
        <v>290</v>
      </c>
      <c r="D11">
        <f>Standings!H15</f>
        <v>243</v>
      </c>
      <c r="E11" s="99">
        <f t="shared" si="0"/>
        <v>0.83793103448275863</v>
      </c>
    </row>
    <row r="12" spans="1:9" x14ac:dyDescent="0.25">
      <c r="A12">
        <f>Standings!A16</f>
        <v>9</v>
      </c>
      <c r="B12" t="str">
        <f>Standings!B16</f>
        <v>MARYLAND</v>
      </c>
      <c r="C12">
        <f>Standings!I16</f>
        <v>367</v>
      </c>
      <c r="D12">
        <f>Standings!H16</f>
        <v>361</v>
      </c>
      <c r="E12" s="99">
        <f t="shared" si="0"/>
        <v>0.98365122615803813</v>
      </c>
    </row>
    <row r="13" spans="1:9" x14ac:dyDescent="0.25">
      <c r="A13">
        <f>Standings!A17</f>
        <v>9</v>
      </c>
      <c r="B13" t="str">
        <f>Standings!B17</f>
        <v>MICHIGAN</v>
      </c>
      <c r="C13">
        <f>Standings!I17</f>
        <v>294</v>
      </c>
      <c r="D13">
        <f>Standings!H17</f>
        <v>258</v>
      </c>
      <c r="E13" s="99">
        <f t="shared" si="0"/>
        <v>0.87755102040816324</v>
      </c>
    </row>
    <row r="14" spans="1:9" x14ac:dyDescent="0.25">
      <c r="A14">
        <f>Standings!A18</f>
        <v>7</v>
      </c>
      <c r="B14" t="str">
        <f>Standings!B18</f>
        <v>NEW YORK</v>
      </c>
      <c r="C14">
        <f>Standings!I18</f>
        <v>216</v>
      </c>
      <c r="D14">
        <f>Standings!H18</f>
        <v>177</v>
      </c>
      <c r="E14" s="99">
        <f t="shared" si="0"/>
        <v>0.81944444444444442</v>
      </c>
    </row>
    <row r="15" spans="1:9" x14ac:dyDescent="0.25">
      <c r="A15">
        <f>Standings!A19</f>
        <v>9</v>
      </c>
      <c r="B15" t="str">
        <f>Standings!B19</f>
        <v>PACIFIC AREAS</v>
      </c>
      <c r="C15">
        <f>Standings!I19</f>
        <v>573</v>
      </c>
      <c r="D15">
        <f>Standings!H19</f>
        <v>484</v>
      </c>
      <c r="E15" s="99">
        <f t="shared" si="0"/>
        <v>0.84467713787085519</v>
      </c>
    </row>
    <row r="16" spans="1:9" x14ac:dyDescent="0.25">
      <c r="A16">
        <f>Standings!A20</f>
        <v>14</v>
      </c>
      <c r="B16" t="str">
        <f>Standings!B20</f>
        <v>PENNSYLVANIA</v>
      </c>
      <c r="C16">
        <f>Standings!I20</f>
        <v>539</v>
      </c>
      <c r="D16">
        <f>Standings!H20</f>
        <v>431</v>
      </c>
      <c r="E16" s="99">
        <f t="shared" si="0"/>
        <v>0.79962894248608529</v>
      </c>
    </row>
    <row r="17" spans="1:8" x14ac:dyDescent="0.25">
      <c r="A17">
        <f>Standings!A21</f>
        <v>8</v>
      </c>
      <c r="B17" t="str">
        <f>Standings!B21</f>
        <v>VIRGINIA</v>
      </c>
      <c r="C17">
        <f>Standings!I21</f>
        <v>362</v>
      </c>
      <c r="D17">
        <f>Standings!H21</f>
        <v>324</v>
      </c>
      <c r="E17" s="99">
        <f t="shared" si="0"/>
        <v>0.89502762430939231</v>
      </c>
    </row>
    <row r="18" spans="1:8" x14ac:dyDescent="0.25">
      <c r="A18">
        <f>Standings!A22</f>
        <v>12</v>
      </c>
      <c r="B18" t="str">
        <f>Standings!B22</f>
        <v>WISCONSIN</v>
      </c>
      <c r="C18">
        <f>Standings!I22</f>
        <v>397</v>
      </c>
      <c r="D18">
        <f>Standings!H22</f>
        <v>292</v>
      </c>
      <c r="E18" s="99">
        <f t="shared" si="0"/>
        <v>0.73551637279596982</v>
      </c>
    </row>
    <row r="19" spans="1:8" x14ac:dyDescent="0.25">
      <c r="A19" s="423" t="s">
        <v>362</v>
      </c>
      <c r="B19" s="423"/>
      <c r="C19" s="423"/>
      <c r="D19" s="423"/>
      <c r="E19" s="423"/>
      <c r="F19" s="423"/>
      <c r="G19" s="423"/>
      <c r="H19" s="423"/>
    </row>
    <row r="20" spans="1:8" x14ac:dyDescent="0.25">
      <c r="A20">
        <f>Standings!A24</f>
        <v>4</v>
      </c>
      <c r="B20" t="str">
        <f>Standings!B24</f>
        <v>GEORGIA</v>
      </c>
      <c r="C20">
        <f>Standings!I24</f>
        <v>235</v>
      </c>
      <c r="D20">
        <f>Standings!H24</f>
        <v>228</v>
      </c>
      <c r="E20" s="99">
        <f t="shared" si="0"/>
        <v>0.97021276595744677</v>
      </c>
    </row>
    <row r="21" spans="1:8" x14ac:dyDescent="0.25">
      <c r="A21">
        <f>Standings!A25</f>
        <v>9</v>
      </c>
      <c r="B21" t="str">
        <f>Standings!B25</f>
        <v>MISSOURI</v>
      </c>
      <c r="C21">
        <f>Standings!I25</f>
        <v>365</v>
      </c>
      <c r="D21">
        <f>Standings!H25</f>
        <v>333</v>
      </c>
      <c r="E21" s="99">
        <f t="shared" si="0"/>
        <v>0.9123287671232877</v>
      </c>
    </row>
    <row r="22" spans="1:8" x14ac:dyDescent="0.25">
      <c r="A22">
        <f>Standings!A26</f>
        <v>10</v>
      </c>
      <c r="B22" t="str">
        <f>Standings!B26</f>
        <v>NEW JERSEY</v>
      </c>
      <c r="C22">
        <f>Standings!I26</f>
        <v>279</v>
      </c>
      <c r="D22">
        <f>Standings!H26</f>
        <v>141</v>
      </c>
      <c r="E22" s="99">
        <f t="shared" si="0"/>
        <v>0.5053763440860215</v>
      </c>
    </row>
    <row r="23" spans="1:8" x14ac:dyDescent="0.25">
      <c r="A23">
        <f>Standings!A27</f>
        <v>5</v>
      </c>
      <c r="B23" t="str">
        <f>Standings!B27</f>
        <v>NEW MEXICO</v>
      </c>
      <c r="C23">
        <f>Standings!I27</f>
        <v>198</v>
      </c>
      <c r="D23">
        <f>Standings!H27</f>
        <v>132</v>
      </c>
      <c r="E23" s="99">
        <f t="shared" si="0"/>
        <v>0.66666666666666663</v>
      </c>
    </row>
    <row r="24" spans="1:8" x14ac:dyDescent="0.25">
      <c r="A24">
        <f>Standings!A28</f>
        <v>10</v>
      </c>
      <c r="B24" t="str">
        <f>Standings!B28</f>
        <v>NORTH CAROLINA</v>
      </c>
      <c r="C24">
        <f>Standings!I28</f>
        <v>340</v>
      </c>
      <c r="D24">
        <f>Standings!H28</f>
        <v>272</v>
      </c>
      <c r="E24" s="99">
        <f t="shared" si="0"/>
        <v>0.8</v>
      </c>
    </row>
    <row r="25" spans="1:8" x14ac:dyDescent="0.25">
      <c r="A25">
        <f>Standings!A29</f>
        <v>8</v>
      </c>
      <c r="B25" t="str">
        <f>Standings!B29</f>
        <v>WASHINGTON</v>
      </c>
      <c r="C25">
        <f>Standings!I29</f>
        <v>274</v>
      </c>
      <c r="D25">
        <f>Standings!H29</f>
        <v>188</v>
      </c>
      <c r="E25" s="99">
        <f t="shared" si="0"/>
        <v>0.68613138686131392</v>
      </c>
    </row>
    <row r="26" spans="1:8" s="33" customFormat="1" x14ac:dyDescent="0.25">
      <c r="A26" s="424" t="s">
        <v>363</v>
      </c>
      <c r="B26" s="424"/>
      <c r="C26" s="424"/>
      <c r="D26" s="424"/>
      <c r="E26" s="424"/>
      <c r="F26" s="424"/>
      <c r="G26" s="424"/>
      <c r="H26" s="424"/>
    </row>
    <row r="27" spans="1:8" s="33" customFormat="1" x14ac:dyDescent="0.25">
      <c r="A27" s="33">
        <f>Standings!A31</f>
        <v>5</v>
      </c>
      <c r="B27" s="33" t="str">
        <f>Standings!B31</f>
        <v>ARKANSAS</v>
      </c>
      <c r="C27" s="33">
        <f>Standings!I31</f>
        <v>162</v>
      </c>
      <c r="D27" s="33">
        <f>Standings!H31</f>
        <v>93</v>
      </c>
      <c r="E27" s="100">
        <f t="shared" si="0"/>
        <v>0.57407407407407407</v>
      </c>
    </row>
    <row r="28" spans="1:8" s="33" customFormat="1" x14ac:dyDescent="0.25">
      <c r="A28" s="33">
        <f>Standings!A32</f>
        <v>6</v>
      </c>
      <c r="B28" s="33" t="str">
        <f>Standings!B32</f>
        <v>COLORADO</v>
      </c>
      <c r="C28" s="33">
        <f>Standings!I32</f>
        <v>220</v>
      </c>
      <c r="D28" s="33">
        <f>Standings!H32</f>
        <v>192</v>
      </c>
      <c r="E28" s="100">
        <f t="shared" si="0"/>
        <v>0.87272727272727268</v>
      </c>
    </row>
    <row r="29" spans="1:8" s="33" customFormat="1" x14ac:dyDescent="0.25">
      <c r="A29" s="33" t="e">
        <f>Standings!#REF!</f>
        <v>#REF!</v>
      </c>
      <c r="B29" s="33" t="e">
        <f>Standings!#REF!</f>
        <v>#REF!</v>
      </c>
      <c r="C29" s="33" t="e">
        <f>Standings!#REF!</f>
        <v>#REF!</v>
      </c>
      <c r="D29" s="33" t="e">
        <f>Standings!#REF!</f>
        <v>#REF!</v>
      </c>
      <c r="E29" s="100" t="e">
        <f t="shared" si="0"/>
        <v>#REF!</v>
      </c>
    </row>
    <row r="30" spans="1:8" x14ac:dyDescent="0.25">
      <c r="A30">
        <f>Standings!A33</f>
        <v>6</v>
      </c>
      <c r="B30" t="str">
        <f>Standings!B33</f>
        <v>KENTUCKY</v>
      </c>
      <c r="C30">
        <f>Standings!I33</f>
        <v>208</v>
      </c>
      <c r="D30">
        <f>Standings!H33</f>
        <v>193</v>
      </c>
      <c r="E30" s="99">
        <f t="shared" si="0"/>
        <v>0.92788461538461542</v>
      </c>
    </row>
    <row r="31" spans="1:8" x14ac:dyDescent="0.25">
      <c r="A31">
        <f>Standings!A34</f>
        <v>5</v>
      </c>
      <c r="B31" t="str">
        <f>Standings!B34</f>
        <v>MISSISSIPPI</v>
      </c>
      <c r="C31">
        <f>Standings!I34</f>
        <v>232</v>
      </c>
      <c r="D31">
        <f>Standings!H34</f>
        <v>155</v>
      </c>
      <c r="E31" s="99">
        <f t="shared" si="0"/>
        <v>0.6681034482758621</v>
      </c>
    </row>
    <row r="32" spans="1:8" x14ac:dyDescent="0.25">
      <c r="A32">
        <f>Standings!A35</f>
        <v>5</v>
      </c>
      <c r="B32" t="str">
        <f>Standings!B35</f>
        <v>NORTH DAKOTA</v>
      </c>
      <c r="C32">
        <f>Standings!I35</f>
        <v>168</v>
      </c>
      <c r="D32">
        <f>Standings!H35</f>
        <v>168</v>
      </c>
      <c r="E32" s="99">
        <f t="shared" si="0"/>
        <v>1</v>
      </c>
    </row>
    <row r="33" spans="1:8" x14ac:dyDescent="0.25">
      <c r="A33">
        <f>Standings!A36</f>
        <v>10</v>
      </c>
      <c r="B33" t="str">
        <f>Standings!B36</f>
        <v>OREGON</v>
      </c>
      <c r="C33">
        <f>Standings!I36</f>
        <v>296</v>
      </c>
      <c r="D33">
        <f>Standings!H36</f>
        <v>187</v>
      </c>
      <c r="E33" s="99">
        <f t="shared" si="0"/>
        <v>0.6317567567567568</v>
      </c>
    </row>
    <row r="34" spans="1:8" x14ac:dyDescent="0.25">
      <c r="A34">
        <f>Standings!A37</f>
        <v>7</v>
      </c>
      <c r="B34" t="str">
        <f>Standings!B37</f>
        <v>SOUTH CAROLINA</v>
      </c>
      <c r="C34">
        <f>Standings!I37</f>
        <v>231</v>
      </c>
      <c r="D34">
        <f>Standings!H37</f>
        <v>186</v>
      </c>
      <c r="E34" s="99">
        <f t="shared" si="0"/>
        <v>0.80519480519480524</v>
      </c>
    </row>
    <row r="35" spans="1:8" x14ac:dyDescent="0.25">
      <c r="A35">
        <f>Standings!A38</f>
        <v>5</v>
      </c>
      <c r="B35" t="str">
        <f>Standings!B38</f>
        <v>TENNESSEE</v>
      </c>
      <c r="C35">
        <f>Standings!I38</f>
        <v>214</v>
      </c>
      <c r="D35">
        <f>Standings!H38</f>
        <v>167</v>
      </c>
      <c r="E35" s="99">
        <f t="shared" si="0"/>
        <v>0.78037383177570097</v>
      </c>
    </row>
    <row r="36" spans="1:8" x14ac:dyDescent="0.25">
      <c r="A36" s="417" t="s">
        <v>364</v>
      </c>
      <c r="B36" s="417"/>
      <c r="C36" s="417"/>
      <c r="D36" s="417"/>
      <c r="E36" s="417"/>
      <c r="F36" s="417"/>
      <c r="G36" s="417"/>
      <c r="H36" s="417"/>
    </row>
    <row r="37" spans="1:8" x14ac:dyDescent="0.25">
      <c r="A37">
        <f>Standings!A40</f>
        <v>4</v>
      </c>
      <c r="B37" t="str">
        <f>Standings!B40</f>
        <v>DELAWARE</v>
      </c>
      <c r="C37">
        <f>Standings!I40</f>
        <v>130</v>
      </c>
      <c r="D37">
        <f>Standings!H40</f>
        <v>96</v>
      </c>
      <c r="E37" s="99">
        <f t="shared" si="0"/>
        <v>0.7384615384615385</v>
      </c>
    </row>
    <row r="38" spans="1:8" x14ac:dyDescent="0.25">
      <c r="A38">
        <f>Standings!A41</f>
        <v>4</v>
      </c>
      <c r="B38" t="str">
        <f>Standings!B41</f>
        <v>KANSAS</v>
      </c>
      <c r="C38">
        <f>Standings!I41</f>
        <v>166</v>
      </c>
      <c r="D38">
        <f>Standings!H41</f>
        <v>102</v>
      </c>
      <c r="E38" s="99">
        <f t="shared" ref="E38:E46" si="1">D38/C38</f>
        <v>0.61445783132530118</v>
      </c>
    </row>
    <row r="39" spans="1:8" x14ac:dyDescent="0.25">
      <c r="A39">
        <f>Standings!A42</f>
        <v>3</v>
      </c>
      <c r="B39" t="str">
        <f>Standings!B42</f>
        <v>LOUISIANA</v>
      </c>
      <c r="C39">
        <f>Standings!I42</f>
        <v>110</v>
      </c>
      <c r="D39">
        <f>Standings!H42</f>
        <v>115</v>
      </c>
      <c r="E39" s="99">
        <f t="shared" si="1"/>
        <v>1.0454545454545454</v>
      </c>
    </row>
    <row r="40" spans="1:8" x14ac:dyDescent="0.25">
      <c r="A40">
        <f>Standings!A43</f>
        <v>4</v>
      </c>
      <c r="B40" t="str">
        <f>Standings!B43</f>
        <v>MONTANA</v>
      </c>
      <c r="C40">
        <f>Standings!I43</f>
        <v>113</v>
      </c>
      <c r="D40">
        <f>Standings!H43</f>
        <v>94</v>
      </c>
      <c r="E40" s="99">
        <f t="shared" si="1"/>
        <v>0.83185840707964598</v>
      </c>
    </row>
    <row r="41" spans="1:8" x14ac:dyDescent="0.25">
      <c r="A41">
        <f>Standings!A44</f>
        <v>3</v>
      </c>
      <c r="B41" t="str">
        <f>Standings!B44</f>
        <v>NEBRASKA</v>
      </c>
      <c r="C41">
        <f>Standings!I44</f>
        <v>112</v>
      </c>
      <c r="D41">
        <f>Standings!H44</f>
        <v>101</v>
      </c>
      <c r="E41" s="99">
        <f t="shared" si="1"/>
        <v>0.9017857142857143</v>
      </c>
    </row>
    <row r="42" spans="1:8" x14ac:dyDescent="0.25">
      <c r="A42" t="e">
        <f>Standings!#REF!</f>
        <v>#REF!</v>
      </c>
      <c r="B42" t="e">
        <f>Standings!#REF!</f>
        <v>#REF!</v>
      </c>
      <c r="C42" t="e">
        <f>Standings!#REF!</f>
        <v>#REF!</v>
      </c>
      <c r="D42" t="e">
        <f>Standings!#REF!</f>
        <v>#REF!</v>
      </c>
      <c r="E42" s="99" t="e">
        <f t="shared" si="1"/>
        <v>#REF!</v>
      </c>
    </row>
    <row r="43" spans="1:8" x14ac:dyDescent="0.25">
      <c r="A43">
        <f>Standings!A45</f>
        <v>2</v>
      </c>
      <c r="B43" t="str">
        <f>Standings!B45</f>
        <v>NEW HAMPSHIRE</v>
      </c>
      <c r="C43">
        <f>Standings!I45</f>
        <v>94</v>
      </c>
      <c r="D43">
        <f>Standings!H45</f>
        <v>77</v>
      </c>
      <c r="E43" s="99">
        <f t="shared" si="1"/>
        <v>0.81914893617021278</v>
      </c>
    </row>
    <row r="44" spans="1:8" x14ac:dyDescent="0.25">
      <c r="A44">
        <f>Standings!A46</f>
        <v>5</v>
      </c>
      <c r="B44" t="str">
        <f>Standings!B46</f>
        <v>OKLAHOMA</v>
      </c>
      <c r="C44">
        <f>Standings!I46</f>
        <v>128</v>
      </c>
      <c r="D44">
        <f>Standings!H46</f>
        <v>68</v>
      </c>
      <c r="E44" s="99">
        <f t="shared" si="1"/>
        <v>0.53125</v>
      </c>
    </row>
    <row r="45" spans="1:8" x14ac:dyDescent="0.25">
      <c r="A45" s="418" t="s">
        <v>365</v>
      </c>
      <c r="B45" s="418"/>
      <c r="C45" s="418"/>
      <c r="D45" s="418"/>
      <c r="E45" s="418"/>
      <c r="F45" s="418"/>
      <c r="G45" s="418"/>
      <c r="H45" s="418"/>
    </row>
    <row r="46" spans="1:8" s="33" customFormat="1" x14ac:dyDescent="0.25">
      <c r="A46" s="113" t="e">
        <f>Standings!#REF!</f>
        <v>#REF!</v>
      </c>
      <c r="B46" s="114" t="e">
        <f>Standings!#REF!</f>
        <v>#REF!</v>
      </c>
      <c r="C46" s="113" t="e">
        <f>Standings!#REF!</f>
        <v>#REF!</v>
      </c>
      <c r="D46" s="113" t="e">
        <f>Standings!#REF!</f>
        <v>#REF!</v>
      </c>
      <c r="E46" s="99" t="e">
        <f t="shared" si="1"/>
        <v>#REF!</v>
      </c>
      <c r="F46" s="112"/>
      <c r="G46" s="112"/>
      <c r="H46" s="112"/>
    </row>
    <row r="47" spans="1:8" s="33" customFormat="1" x14ac:dyDescent="0.25">
      <c r="A47" s="112"/>
      <c r="B47" s="112"/>
      <c r="C47" s="112"/>
      <c r="D47" s="112"/>
      <c r="E47" s="112"/>
      <c r="F47" s="112"/>
      <c r="G47" s="112"/>
      <c r="H47" s="112"/>
    </row>
    <row r="48" spans="1:8" x14ac:dyDescent="0.25">
      <c r="A48">
        <f>Standings!A50</f>
        <v>3</v>
      </c>
      <c r="B48" t="str">
        <f>Standings!B50</f>
        <v>SOUTH DAKOTA</v>
      </c>
      <c r="C48">
        <f>Standings!I50</f>
        <v>102</v>
      </c>
      <c r="D48">
        <f>Standings!H50</f>
        <v>50</v>
      </c>
      <c r="E48" s="99">
        <f>D48/C48</f>
        <v>0.49019607843137253</v>
      </c>
    </row>
    <row r="49" spans="1:8" x14ac:dyDescent="0.25">
      <c r="A49" s="419" t="s">
        <v>366</v>
      </c>
      <c r="B49" s="419"/>
      <c r="C49" s="419"/>
      <c r="D49" s="419"/>
      <c r="E49" s="419"/>
      <c r="F49" s="419"/>
      <c r="G49" s="419"/>
      <c r="H49" s="419"/>
    </row>
    <row r="50" spans="1:8" x14ac:dyDescent="0.25">
      <c r="A50">
        <v>1</v>
      </c>
      <c r="B50" t="str">
        <f>Standings!B52</f>
        <v>ALASKA 2</v>
      </c>
      <c r="C50">
        <f>Standings!I52</f>
        <v>28</v>
      </c>
      <c r="D50">
        <f>Standings!H52</f>
        <v>25</v>
      </c>
      <c r="E50" s="99">
        <f>D50/C50</f>
        <v>0.8928571428571429</v>
      </c>
    </row>
    <row r="51" spans="1:8" x14ac:dyDescent="0.25">
      <c r="A51">
        <v>1</v>
      </c>
      <c r="B51" t="str">
        <f>Standings!B53</f>
        <v>ALASKA 3</v>
      </c>
      <c r="C51">
        <f>Standings!I53</f>
        <v>29</v>
      </c>
      <c r="D51">
        <f>Standings!H53</f>
        <v>21</v>
      </c>
      <c r="E51" s="99">
        <f t="shared" ref="E51:E64" si="2">D51/C51</f>
        <v>0.72413793103448276</v>
      </c>
    </row>
    <row r="52" spans="1:8" x14ac:dyDescent="0.25">
      <c r="A52">
        <v>1</v>
      </c>
      <c r="B52" t="str">
        <f>Standings!B54</f>
        <v>ALABAMA 13</v>
      </c>
      <c r="C52">
        <f>Standings!I54</f>
        <v>46</v>
      </c>
      <c r="D52">
        <f>Standings!H54</f>
        <v>44</v>
      </c>
      <c r="E52" s="99">
        <f t="shared" si="2"/>
        <v>0.95652173913043481</v>
      </c>
    </row>
    <row r="53" spans="1:8" x14ac:dyDescent="0.25">
      <c r="A53">
        <v>1</v>
      </c>
      <c r="B53" t="e">
        <f>Standings!#REF!</f>
        <v>#REF!</v>
      </c>
      <c r="C53" t="e">
        <f>Standings!#REF!</f>
        <v>#REF!</v>
      </c>
      <c r="D53" t="e">
        <f>Standings!#REF!</f>
        <v>#REF!</v>
      </c>
      <c r="E53" s="99" t="e">
        <f t="shared" si="2"/>
        <v>#REF!</v>
      </c>
    </row>
    <row r="54" spans="1:8" x14ac:dyDescent="0.25">
      <c r="A54">
        <v>1</v>
      </c>
      <c r="B54" t="e">
        <f>Standings!#REF!</f>
        <v>#REF!</v>
      </c>
      <c r="C54" t="e">
        <f>Standings!#REF!</f>
        <v>#REF!</v>
      </c>
      <c r="D54" t="e">
        <f>Standings!#REF!</f>
        <v>#REF!</v>
      </c>
      <c r="E54" s="99" t="e">
        <f t="shared" si="2"/>
        <v>#REF!</v>
      </c>
    </row>
    <row r="55" spans="1:8" x14ac:dyDescent="0.25">
      <c r="A55">
        <v>1</v>
      </c>
      <c r="B55" t="e">
        <f>Standings!#REF!</f>
        <v>#REF!</v>
      </c>
      <c r="C55" t="e">
        <f>Standings!#REF!</f>
        <v>#REF!</v>
      </c>
      <c r="D55" t="e">
        <f>Standings!#REF!</f>
        <v>#REF!</v>
      </c>
      <c r="E55" s="99" t="e">
        <f t="shared" si="2"/>
        <v>#REF!</v>
      </c>
    </row>
    <row r="56" spans="1:8" x14ac:dyDescent="0.25">
      <c r="A56">
        <v>1</v>
      </c>
      <c r="B56" t="str">
        <f>Standings!B56</f>
        <v>HAWAII 1</v>
      </c>
      <c r="C56">
        <f>Standings!I56</f>
        <v>21</v>
      </c>
      <c r="D56">
        <f>Standings!H56</f>
        <v>21</v>
      </c>
      <c r="E56" s="99">
        <f t="shared" si="2"/>
        <v>1</v>
      </c>
    </row>
    <row r="57" spans="1:8" x14ac:dyDescent="0.25">
      <c r="A57">
        <v>1</v>
      </c>
      <c r="B57" t="str">
        <f>Standings!B57</f>
        <v>IDAHO 3</v>
      </c>
      <c r="C57">
        <f>Standings!I57</f>
        <v>20</v>
      </c>
      <c r="D57">
        <f>Standings!H57</f>
        <v>15</v>
      </c>
      <c r="E57" s="99">
        <f t="shared" si="2"/>
        <v>0.75</v>
      </c>
    </row>
    <row r="58" spans="1:8" x14ac:dyDescent="0.25">
      <c r="A58">
        <v>1</v>
      </c>
      <c r="B58" t="e">
        <f>Standings!#REF!</f>
        <v>#REF!</v>
      </c>
      <c r="C58" t="e">
        <f>Standings!#REF!</f>
        <v>#REF!</v>
      </c>
      <c r="D58">
        <v>20</v>
      </c>
      <c r="E58" s="99" t="e">
        <f t="shared" si="2"/>
        <v>#REF!</v>
      </c>
    </row>
    <row r="59" spans="1:8" x14ac:dyDescent="0.25">
      <c r="A59">
        <v>1</v>
      </c>
      <c r="B59" t="s">
        <v>367</v>
      </c>
      <c r="C59">
        <v>46</v>
      </c>
      <c r="D59">
        <v>33</v>
      </c>
      <c r="E59" s="99">
        <f t="shared" si="2"/>
        <v>0.71739130434782605</v>
      </c>
    </row>
    <row r="60" spans="1:8" x14ac:dyDescent="0.25">
      <c r="A60">
        <v>1</v>
      </c>
      <c r="B60" t="str">
        <f>Standings!B58</f>
        <v>MASSACHUSETTS 14</v>
      </c>
      <c r="C60">
        <f>Standings!I58</f>
        <v>50</v>
      </c>
      <c r="D60">
        <f>Standings!H58</f>
        <v>38</v>
      </c>
      <c r="E60" s="99">
        <f t="shared" si="2"/>
        <v>0.76</v>
      </c>
    </row>
    <row r="61" spans="1:8" x14ac:dyDescent="0.25">
      <c r="A61">
        <v>1</v>
      </c>
      <c r="B61" t="str">
        <f>Standings!B59</f>
        <v>MASSACHUSETTS 34</v>
      </c>
      <c r="C61">
        <f>Standings!I59</f>
        <v>24</v>
      </c>
      <c r="D61">
        <f>Standings!H59</f>
        <v>5</v>
      </c>
      <c r="E61" s="99">
        <f t="shared" si="2"/>
        <v>0.20833333333333334</v>
      </c>
    </row>
    <row r="62" spans="1:8" x14ac:dyDescent="0.25">
      <c r="A62">
        <v>1</v>
      </c>
      <c r="B62" t="e">
        <f>Standings!#REF!</f>
        <v>#REF!</v>
      </c>
      <c r="C62" t="e">
        <f>Standings!#REF!</f>
        <v>#REF!</v>
      </c>
      <c r="D62" t="e">
        <f>Standings!#REF!</f>
        <v>#REF!</v>
      </c>
      <c r="E62" s="99" t="e">
        <f t="shared" si="2"/>
        <v>#REF!</v>
      </c>
    </row>
    <row r="63" spans="1:8" x14ac:dyDescent="0.25">
      <c r="A63">
        <v>1</v>
      </c>
      <c r="B63" t="e">
        <f>Standings!#REF!</f>
        <v>#REF!</v>
      </c>
      <c r="C63" t="e">
        <f>Standings!#REF!</f>
        <v>#REF!</v>
      </c>
      <c r="D63" t="e">
        <f>Standings!#REF!</f>
        <v>#REF!</v>
      </c>
      <c r="E63" s="99" t="e">
        <f t="shared" si="2"/>
        <v>#REF!</v>
      </c>
    </row>
    <row r="64" spans="1:8" x14ac:dyDescent="0.25">
      <c r="A64">
        <v>1</v>
      </c>
      <c r="B64" t="str">
        <f>Standings!B68</f>
        <v>WEST VIRGINIA 6</v>
      </c>
      <c r="C64">
        <f>Standings!I68</f>
        <v>51</v>
      </c>
      <c r="D64">
        <f>Standings!H68</f>
        <v>53</v>
      </c>
      <c r="E64" s="99">
        <f t="shared" si="2"/>
        <v>1.0392156862745099</v>
      </c>
    </row>
  </sheetData>
  <mergeCells count="8">
    <mergeCell ref="A36:H36"/>
    <mergeCell ref="A45:H45"/>
    <mergeCell ref="A49:H49"/>
    <mergeCell ref="A1:I1"/>
    <mergeCell ref="A5:H5"/>
    <mergeCell ref="A9:H9"/>
    <mergeCell ref="A19:H19"/>
    <mergeCell ref="A26:H26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"/>
  <sheetViews>
    <sheetView zoomScale="150" workbookViewId="0">
      <pane xSplit="12" ySplit="2" topLeftCell="AW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B6" sqref="BB6"/>
    </sheetView>
  </sheetViews>
  <sheetFormatPr defaultColWidth="8.85546875" defaultRowHeight="15" x14ac:dyDescent="0.25"/>
  <cols>
    <col min="1" max="1" width="10.85546875" bestFit="1" customWidth="1"/>
    <col min="2" max="2" width="16" bestFit="1" customWidth="1"/>
    <col min="3" max="3" width="4.42578125" customWidth="1"/>
    <col min="4" max="4" width="6" hidden="1" customWidth="1"/>
    <col min="8" max="8" width="5.140625" style="131" customWidth="1"/>
    <col min="9" max="9" width="8" style="131" customWidth="1"/>
    <col min="10" max="10" width="5" style="131" customWidth="1"/>
    <col min="11" max="11" width="5.42578125" style="33" customWidth="1"/>
    <col min="12" max="12" width="8.140625" style="33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48"/>
      <c r="B1" s="48"/>
      <c r="C1" s="48"/>
      <c r="D1" s="48"/>
      <c r="E1" s="48"/>
      <c r="F1" s="48"/>
      <c r="G1" s="48"/>
      <c r="H1" s="126"/>
      <c r="I1" s="126"/>
      <c r="J1" s="126"/>
      <c r="K1" s="63"/>
      <c r="L1" s="63"/>
      <c r="M1" s="389" t="s">
        <v>375</v>
      </c>
      <c r="N1" s="390"/>
      <c r="O1" s="390"/>
      <c r="P1" s="391"/>
      <c r="Q1" s="389" t="s">
        <v>138</v>
      </c>
      <c r="R1" s="390"/>
      <c r="S1" s="390"/>
      <c r="T1" s="390"/>
      <c r="U1" s="391"/>
      <c r="V1" s="389" t="s">
        <v>321</v>
      </c>
      <c r="W1" s="390"/>
      <c r="X1" s="390"/>
      <c r="Y1" s="390"/>
      <c r="Z1" s="391"/>
      <c r="AA1" s="389" t="s">
        <v>155</v>
      </c>
      <c r="AB1" s="390"/>
      <c r="AC1" s="390"/>
      <c r="AD1" s="390"/>
      <c r="AE1" s="391"/>
      <c r="AF1" s="389" t="s">
        <v>156</v>
      </c>
      <c r="AG1" s="390"/>
      <c r="AH1" s="390"/>
      <c r="AI1" s="390"/>
      <c r="AJ1" s="391"/>
      <c r="AK1" s="389" t="s">
        <v>78</v>
      </c>
      <c r="AL1" s="390"/>
      <c r="AM1" s="390"/>
      <c r="AN1" s="390"/>
      <c r="AO1" s="391"/>
      <c r="AP1" s="389" t="s">
        <v>79</v>
      </c>
      <c r="AQ1" s="390"/>
      <c r="AR1" s="390"/>
      <c r="AS1" s="390"/>
      <c r="AT1" s="391"/>
      <c r="AU1" s="389" t="s">
        <v>53</v>
      </c>
      <c r="AV1" s="390"/>
      <c r="AW1" s="390"/>
      <c r="AX1" s="390"/>
      <c r="AY1" s="391"/>
      <c r="AZ1" s="389" t="s">
        <v>54</v>
      </c>
      <c r="BA1" s="390"/>
      <c r="BB1" s="390"/>
      <c r="BC1" s="390"/>
      <c r="BD1" s="391"/>
      <c r="BE1" s="389" t="s">
        <v>48</v>
      </c>
      <c r="BF1" s="390"/>
      <c r="BG1" s="390"/>
      <c r="BH1" s="390"/>
      <c r="BI1" s="391"/>
      <c r="BJ1" s="389" t="s">
        <v>243</v>
      </c>
      <c r="BK1" s="390"/>
      <c r="BL1" s="390"/>
      <c r="BM1" s="390"/>
      <c r="BN1" s="391"/>
      <c r="BO1" s="389" t="s">
        <v>350</v>
      </c>
      <c r="BP1" s="390"/>
      <c r="BQ1" s="390"/>
      <c r="BR1" s="390"/>
      <c r="BS1" s="391"/>
    </row>
    <row r="2" spans="1:71" ht="45.75" thickBot="1" x14ac:dyDescent="0.3">
      <c r="A2" s="8" t="s">
        <v>57</v>
      </c>
      <c r="B2" s="8" t="s">
        <v>10</v>
      </c>
      <c r="C2" s="8" t="s">
        <v>66</v>
      </c>
      <c r="D2" s="8" t="s">
        <v>67</v>
      </c>
      <c r="E2" s="124" t="s">
        <v>329</v>
      </c>
      <c r="F2" s="121" t="s">
        <v>178</v>
      </c>
      <c r="G2" s="121" t="s">
        <v>158</v>
      </c>
      <c r="H2" s="127" t="s">
        <v>401</v>
      </c>
      <c r="I2" s="127" t="s">
        <v>400</v>
      </c>
      <c r="J2" s="127" t="s">
        <v>159</v>
      </c>
      <c r="K2" s="120" t="s">
        <v>294</v>
      </c>
      <c r="L2" s="120" t="s">
        <v>191</v>
      </c>
      <c r="M2" s="9" t="s">
        <v>220</v>
      </c>
      <c r="N2" s="9" t="s">
        <v>221</v>
      </c>
      <c r="O2" s="9" t="s">
        <v>121</v>
      </c>
      <c r="P2" s="9" t="s">
        <v>122</v>
      </c>
      <c r="Q2" s="9" t="s">
        <v>123</v>
      </c>
      <c r="R2" s="9" t="s">
        <v>220</v>
      </c>
      <c r="S2" s="9" t="s">
        <v>221</v>
      </c>
      <c r="T2" s="9" t="s">
        <v>121</v>
      </c>
      <c r="U2" s="9" t="s">
        <v>122</v>
      </c>
      <c r="V2" s="9" t="s">
        <v>123</v>
      </c>
      <c r="W2" s="9" t="s">
        <v>220</v>
      </c>
      <c r="X2" s="9" t="s">
        <v>221</v>
      </c>
      <c r="Y2" s="9" t="s">
        <v>121</v>
      </c>
      <c r="Z2" s="9" t="s">
        <v>122</v>
      </c>
      <c r="AA2" s="9" t="s">
        <v>123</v>
      </c>
      <c r="AB2" s="9" t="s">
        <v>220</v>
      </c>
      <c r="AC2" s="9" t="s">
        <v>221</v>
      </c>
      <c r="AD2" s="9" t="s">
        <v>121</v>
      </c>
      <c r="AE2" s="9" t="s">
        <v>122</v>
      </c>
      <c r="AF2" s="9" t="s">
        <v>123</v>
      </c>
      <c r="AG2" s="9" t="s">
        <v>220</v>
      </c>
      <c r="AH2" s="9" t="s">
        <v>221</v>
      </c>
      <c r="AI2" s="9" t="s">
        <v>121</v>
      </c>
      <c r="AJ2" s="9" t="s">
        <v>122</v>
      </c>
      <c r="AK2" s="9" t="s">
        <v>123</v>
      </c>
      <c r="AL2" s="9" t="s">
        <v>220</v>
      </c>
      <c r="AM2" s="9" t="s">
        <v>221</v>
      </c>
      <c r="AN2" s="9" t="s">
        <v>121</v>
      </c>
      <c r="AO2" s="9" t="s">
        <v>122</v>
      </c>
      <c r="AP2" s="9" t="s">
        <v>123</v>
      </c>
      <c r="AQ2" s="9" t="s">
        <v>220</v>
      </c>
      <c r="AR2" s="9" t="s">
        <v>221</v>
      </c>
      <c r="AS2" s="9" t="s">
        <v>121</v>
      </c>
      <c r="AT2" s="9" t="s">
        <v>122</v>
      </c>
      <c r="AU2" s="9" t="s">
        <v>123</v>
      </c>
      <c r="AV2" s="9" t="s">
        <v>220</v>
      </c>
      <c r="AW2" s="9" t="s">
        <v>221</v>
      </c>
      <c r="AX2" s="9" t="s">
        <v>121</v>
      </c>
      <c r="AY2" s="9" t="s">
        <v>122</v>
      </c>
      <c r="AZ2" s="9" t="s">
        <v>123</v>
      </c>
      <c r="BA2" s="9" t="s">
        <v>220</v>
      </c>
      <c r="BB2" s="9" t="s">
        <v>221</v>
      </c>
      <c r="BC2" s="9" t="s">
        <v>121</v>
      </c>
      <c r="BD2" s="9" t="s">
        <v>122</v>
      </c>
      <c r="BE2" s="9" t="s">
        <v>123</v>
      </c>
      <c r="BF2" s="9" t="s">
        <v>220</v>
      </c>
      <c r="BG2" s="9" t="s">
        <v>221</v>
      </c>
      <c r="BH2" s="9" t="s">
        <v>121</v>
      </c>
      <c r="BI2" s="9" t="s">
        <v>122</v>
      </c>
      <c r="BJ2" s="9" t="s">
        <v>123</v>
      </c>
      <c r="BK2" s="9" t="s">
        <v>220</v>
      </c>
      <c r="BL2" s="9" t="s">
        <v>221</v>
      </c>
      <c r="BM2" s="9" t="s">
        <v>121</v>
      </c>
      <c r="BN2" s="9" t="s">
        <v>122</v>
      </c>
      <c r="BO2" s="9" t="s">
        <v>123</v>
      </c>
      <c r="BP2" s="9" t="s">
        <v>220</v>
      </c>
      <c r="BQ2" s="9" t="s">
        <v>221</v>
      </c>
      <c r="BR2" s="9" t="s">
        <v>121</v>
      </c>
      <c r="BS2" s="9" t="s">
        <v>122</v>
      </c>
    </row>
    <row r="3" spans="1:71" x14ac:dyDescent="0.25">
      <c r="A3" s="5" t="s">
        <v>170</v>
      </c>
      <c r="B3" s="6" t="s">
        <v>124</v>
      </c>
      <c r="C3" s="6"/>
      <c r="D3" s="6"/>
      <c r="E3" s="17">
        <v>0</v>
      </c>
      <c r="F3" s="6">
        <f>IF(B3="MAL",E3,IF(E3&gt;=11,E3+variables!$B$1,11))</f>
        <v>0</v>
      </c>
      <c r="G3" s="7" t="e">
        <f>SUM(M3:BR3)/F3</f>
        <v>#DIV/0!</v>
      </c>
      <c r="H3" s="128">
        <v>0</v>
      </c>
      <c r="I3" s="128">
        <f>+H3+J3</f>
        <v>0</v>
      </c>
      <c r="J3" s="132"/>
      <c r="K3" s="18">
        <v>2019</v>
      </c>
      <c r="L3" s="18">
        <v>2019</v>
      </c>
      <c r="M3" s="11"/>
      <c r="N3" s="11"/>
      <c r="O3" s="11"/>
      <c r="P3" s="128">
        <f>+H3</f>
        <v>0</v>
      </c>
      <c r="Q3" s="138">
        <f>+H3</f>
        <v>0</v>
      </c>
      <c r="R3" s="11"/>
      <c r="S3" s="11"/>
      <c r="T3" s="11"/>
      <c r="U3" s="3">
        <f>SUM(P3:T3)</f>
        <v>0</v>
      </c>
      <c r="V3" s="18"/>
      <c r="W3" s="11"/>
      <c r="X3" s="11"/>
      <c r="Y3" s="11"/>
      <c r="Z3" s="3">
        <f>SUM(U3:Y3)</f>
        <v>0</v>
      </c>
      <c r="AA3" s="18"/>
      <c r="AB3" s="11"/>
      <c r="AC3" s="11"/>
      <c r="AD3" s="11"/>
      <c r="AE3" s="3">
        <f>SUM(Z3:AD3)</f>
        <v>0</v>
      </c>
      <c r="AF3" s="18"/>
      <c r="AG3" s="11"/>
      <c r="AH3" s="11"/>
      <c r="AI3" s="11"/>
      <c r="AJ3" s="6"/>
      <c r="AK3" s="18"/>
      <c r="AL3" s="11"/>
      <c r="AM3" s="11"/>
      <c r="AN3" s="11"/>
      <c r="AO3" s="6"/>
      <c r="AP3" s="18"/>
      <c r="AQ3" s="11"/>
      <c r="AR3" s="11"/>
      <c r="AS3" s="11"/>
      <c r="AT3" s="6"/>
      <c r="AU3" s="18"/>
      <c r="AV3" s="11"/>
      <c r="AW3" s="11"/>
      <c r="AX3" s="11"/>
      <c r="AY3" s="6"/>
      <c r="AZ3" s="18"/>
      <c r="BA3" s="11"/>
      <c r="BB3" s="11"/>
      <c r="BC3" s="11"/>
      <c r="BD3" s="6"/>
      <c r="BE3" s="18"/>
      <c r="BF3" s="11"/>
      <c r="BG3" s="11"/>
      <c r="BH3" s="11"/>
      <c r="BI3" s="6"/>
      <c r="BJ3" s="18"/>
      <c r="BK3" s="11"/>
      <c r="BL3" s="11"/>
      <c r="BM3" s="11"/>
      <c r="BN3" s="6"/>
      <c r="BO3" s="18"/>
      <c r="BP3" s="11"/>
      <c r="BQ3" s="11"/>
      <c r="BR3" s="11"/>
      <c r="BS3" s="6"/>
    </row>
    <row r="4" spans="1:71" s="33" customFormat="1" x14ac:dyDescent="0.25">
      <c r="A4" s="3"/>
      <c r="B4" s="3" t="s">
        <v>380</v>
      </c>
      <c r="C4" s="3">
        <v>1</v>
      </c>
      <c r="D4" s="3">
        <v>2863</v>
      </c>
      <c r="E4" s="15">
        <v>33</v>
      </c>
      <c r="F4" s="3">
        <f>IF(B4="MAL",E4,IF(E4&gt;=11,E4+variables!$B$1,11))</f>
        <v>34</v>
      </c>
      <c r="G4" s="68">
        <f>$BS4/F4</f>
        <v>0.97058823529411764</v>
      </c>
      <c r="H4" s="125">
        <v>32</v>
      </c>
      <c r="I4" s="128">
        <f>+H4+J4</f>
        <v>32</v>
      </c>
      <c r="J4" s="133"/>
      <c r="K4" s="18">
        <v>2019</v>
      </c>
      <c r="L4" s="18">
        <v>2019</v>
      </c>
      <c r="M4" s="13"/>
      <c r="N4" s="13"/>
      <c r="O4" s="13"/>
      <c r="P4" s="119">
        <f>+H4+SUM(M4:O4)</f>
        <v>32</v>
      </c>
      <c r="Q4" s="13"/>
      <c r="R4" s="13"/>
      <c r="S4" s="13"/>
      <c r="T4" s="13"/>
      <c r="U4" s="3">
        <f>SUM(P4:T4)</f>
        <v>32</v>
      </c>
      <c r="V4" s="13"/>
      <c r="W4" s="13"/>
      <c r="X4" s="13"/>
      <c r="Y4" s="13"/>
      <c r="Z4" s="3">
        <f>SUM(U4:Y4)</f>
        <v>32</v>
      </c>
      <c r="AA4" s="13"/>
      <c r="AB4" s="13">
        <v>1</v>
      </c>
      <c r="AC4" s="13"/>
      <c r="AD4" s="13"/>
      <c r="AE4" s="3">
        <f>SUM(Z4:AD4)</f>
        <v>33</v>
      </c>
      <c r="AF4" s="13"/>
      <c r="AG4" s="13"/>
      <c r="AH4" s="13"/>
      <c r="AI4" s="13"/>
      <c r="AJ4" s="3">
        <f>SUM(AE4:AI4)</f>
        <v>33</v>
      </c>
      <c r="AK4" s="13"/>
      <c r="AL4" s="13"/>
      <c r="AM4" s="13"/>
      <c r="AN4" s="13"/>
      <c r="AO4" s="3">
        <f>SUM(AJ4:AN4)</f>
        <v>33</v>
      </c>
      <c r="AP4" s="13"/>
      <c r="AQ4" s="13"/>
      <c r="AR4" s="13"/>
      <c r="AS4" s="13"/>
      <c r="AT4" s="3">
        <f>SUM(AO4:AS4)</f>
        <v>33</v>
      </c>
      <c r="AU4" s="13"/>
      <c r="AV4" s="13"/>
      <c r="AW4" s="13"/>
      <c r="AX4" s="13"/>
      <c r="AY4" s="3">
        <f>SUM(AT4:AX4)</f>
        <v>33</v>
      </c>
      <c r="AZ4" s="13"/>
      <c r="BA4" s="13"/>
      <c r="BB4" s="13"/>
      <c r="BC4" s="13"/>
      <c r="BD4" s="3">
        <f>SUM(AY4:BC4)</f>
        <v>33</v>
      </c>
      <c r="BE4" s="13"/>
      <c r="BF4" s="13"/>
      <c r="BG4" s="13"/>
      <c r="BH4" s="13"/>
      <c r="BI4" s="3">
        <f>SUM(BD4:BH4)</f>
        <v>33</v>
      </c>
      <c r="BJ4" s="13"/>
      <c r="BK4" s="13"/>
      <c r="BL4" s="13"/>
      <c r="BM4" s="13"/>
      <c r="BN4" s="3">
        <f>SUM(BI4:BM4)</f>
        <v>33</v>
      </c>
      <c r="BO4" s="13"/>
      <c r="BP4" s="13"/>
      <c r="BQ4" s="13"/>
      <c r="BR4" s="13"/>
      <c r="BS4" s="3">
        <f>SUM(BN4:BR4)</f>
        <v>33</v>
      </c>
    </row>
    <row r="5" spans="1:71" s="33" customFormat="1" x14ac:dyDescent="0.25">
      <c r="A5" s="3"/>
      <c r="B5" s="3" t="s">
        <v>167</v>
      </c>
      <c r="C5" s="3">
        <v>2</v>
      </c>
      <c r="D5" s="3">
        <v>3238</v>
      </c>
      <c r="E5" s="16">
        <v>52</v>
      </c>
      <c r="F5" s="3">
        <f>IF(B5="MAL",E5,IF(E5&gt;=11,E5+variables!$B$1,11))</f>
        <v>53</v>
      </c>
      <c r="G5" s="68">
        <f>$BS5/F5</f>
        <v>0.84905660377358494</v>
      </c>
      <c r="H5" s="125">
        <v>24</v>
      </c>
      <c r="I5" s="128">
        <f>+H5+J5</f>
        <v>25</v>
      </c>
      <c r="J5" s="133">
        <v>1</v>
      </c>
      <c r="K5" s="18">
        <v>2019</v>
      </c>
      <c r="L5" s="18">
        <v>2019</v>
      </c>
      <c r="M5" s="13"/>
      <c r="N5" s="13"/>
      <c r="O5" s="13"/>
      <c r="P5" s="119">
        <f>+H5+SUM(M5:O5)</f>
        <v>24</v>
      </c>
      <c r="Q5" s="13"/>
      <c r="R5" s="13"/>
      <c r="S5" s="13"/>
      <c r="T5" s="13"/>
      <c r="U5" s="3">
        <f>SUM(P5:T5)</f>
        <v>24</v>
      </c>
      <c r="V5" s="13"/>
      <c r="W5" s="13"/>
      <c r="X5" s="13"/>
      <c r="Y5" s="13"/>
      <c r="Z5" s="3">
        <f>SUM(U5:Y5)</f>
        <v>24</v>
      </c>
      <c r="AA5" s="13"/>
      <c r="AB5" s="13"/>
      <c r="AC5" s="13">
        <v>12</v>
      </c>
      <c r="AD5" s="13"/>
      <c r="AE5" s="3">
        <f>SUM(Z5:AD5)</f>
        <v>36</v>
      </c>
      <c r="AF5" s="13"/>
      <c r="AG5" s="13"/>
      <c r="AH5" s="13"/>
      <c r="AI5" s="13"/>
      <c r="AJ5" s="3">
        <f>SUM(AE5:AI5)</f>
        <v>36</v>
      </c>
      <c r="AK5" s="13"/>
      <c r="AL5" s="13"/>
      <c r="AM5" s="13">
        <v>4</v>
      </c>
      <c r="AN5" s="13"/>
      <c r="AO5" s="3">
        <f>SUM(AJ5:AN5)</f>
        <v>40</v>
      </c>
      <c r="AP5" s="13"/>
      <c r="AQ5" s="13"/>
      <c r="AR5" s="13"/>
      <c r="AS5" s="13"/>
      <c r="AT5" s="3">
        <f>SUM(AO5:AS5)</f>
        <v>40</v>
      </c>
      <c r="AU5" s="13"/>
      <c r="AV5" s="13"/>
      <c r="AW5" s="13">
        <v>3</v>
      </c>
      <c r="AX5" s="13"/>
      <c r="AY5" s="3">
        <f>SUM(AT5:AX5)</f>
        <v>43</v>
      </c>
      <c r="AZ5" s="13"/>
      <c r="BA5" s="13"/>
      <c r="BB5" s="13">
        <v>2</v>
      </c>
      <c r="BC5" s="13"/>
      <c r="BD5" s="3">
        <f>SUM(AY5:BC5)</f>
        <v>45</v>
      </c>
      <c r="BE5" s="13"/>
      <c r="BF5" s="13"/>
      <c r="BG5" s="13"/>
      <c r="BH5" s="13"/>
      <c r="BI5" s="3">
        <f>SUM(BD5:BH5)</f>
        <v>45</v>
      </c>
      <c r="BJ5" s="13"/>
      <c r="BK5" s="13"/>
      <c r="BL5" s="13"/>
      <c r="BM5" s="13"/>
      <c r="BN5" s="3">
        <f>SUM(BI5:BM5)</f>
        <v>45</v>
      </c>
      <c r="BO5" s="13"/>
      <c r="BP5" s="13"/>
      <c r="BQ5" s="13"/>
      <c r="BR5" s="13"/>
      <c r="BS5" s="3">
        <f>SUM(BN5:BR5)</f>
        <v>45</v>
      </c>
    </row>
    <row r="6" spans="1:71" s="33" customFormat="1" x14ac:dyDescent="0.25">
      <c r="A6" s="3"/>
      <c r="B6" s="3" t="s">
        <v>1</v>
      </c>
      <c r="C6" s="3">
        <v>4</v>
      </c>
      <c r="D6" s="3"/>
      <c r="E6" s="16">
        <v>25</v>
      </c>
      <c r="F6" s="3">
        <f>IF(B6="MAL",E6,IF(E6&gt;=11,E6+variables!$B$1,11))</f>
        <v>26</v>
      </c>
      <c r="G6" s="68">
        <f>$BS6/F6</f>
        <v>0.61538461538461542</v>
      </c>
      <c r="H6" s="125">
        <v>16</v>
      </c>
      <c r="I6" s="128">
        <f>+H6+J6</f>
        <v>16</v>
      </c>
      <c r="J6" s="133"/>
      <c r="K6" s="18">
        <v>2019</v>
      </c>
      <c r="L6" s="18">
        <v>2019</v>
      </c>
      <c r="M6" s="13"/>
      <c r="N6" s="13"/>
      <c r="O6" s="13"/>
      <c r="P6" s="119">
        <f>+H6+SUM(M6:O6)</f>
        <v>16</v>
      </c>
      <c r="Q6" s="13"/>
      <c r="R6" s="13"/>
      <c r="S6" s="13"/>
      <c r="T6" s="13"/>
      <c r="U6" s="3">
        <f>SUM(P6:T6)</f>
        <v>16</v>
      </c>
      <c r="V6" s="13"/>
      <c r="W6" s="13"/>
      <c r="X6" s="13"/>
      <c r="Y6" s="13"/>
      <c r="Z6" s="3">
        <f>SUM(U6:Y6)</f>
        <v>16</v>
      </c>
      <c r="AA6" s="13"/>
      <c r="AB6" s="13"/>
      <c r="AC6" s="13"/>
      <c r="AD6" s="13"/>
      <c r="AE6" s="3">
        <f>SUM(Z6:AD6)</f>
        <v>16</v>
      </c>
      <c r="AF6" s="13"/>
      <c r="AG6" s="13"/>
      <c r="AH6" s="13"/>
      <c r="AI6" s="13"/>
      <c r="AJ6" s="3">
        <f>SUM(AE6:AI6)</f>
        <v>16</v>
      </c>
      <c r="AK6" s="13"/>
      <c r="AL6" s="13"/>
      <c r="AM6" s="13"/>
      <c r="AN6" s="13"/>
      <c r="AO6" s="3">
        <f>SUM(AJ6:AN6)</f>
        <v>16</v>
      </c>
      <c r="AP6" s="13"/>
      <c r="AQ6" s="13"/>
      <c r="AR6" s="13"/>
      <c r="AS6" s="13"/>
      <c r="AT6" s="3">
        <f>SUM(AO6:AS6)</f>
        <v>16</v>
      </c>
      <c r="AU6" s="13"/>
      <c r="AV6" s="13"/>
      <c r="AW6" s="13"/>
      <c r="AX6" s="13"/>
      <c r="AY6" s="3">
        <f>SUM(AT6:AX6)</f>
        <v>16</v>
      </c>
      <c r="AZ6" s="13"/>
      <c r="BA6" s="13"/>
      <c r="BB6" s="13"/>
      <c r="BC6" s="13"/>
      <c r="BD6" s="3">
        <f>SUM(AY6:BC6)</f>
        <v>16</v>
      </c>
      <c r="BE6" s="13"/>
      <c r="BF6" s="13"/>
      <c r="BG6" s="13"/>
      <c r="BH6" s="13"/>
      <c r="BI6" s="3">
        <f>SUM(BD6:BH6)</f>
        <v>16</v>
      </c>
      <c r="BJ6" s="13"/>
      <c r="BK6" s="13"/>
      <c r="BL6" s="13"/>
      <c r="BM6" s="13"/>
      <c r="BN6" s="3">
        <f>SUM(BI6:BM6)</f>
        <v>16</v>
      </c>
      <c r="BO6" s="3"/>
      <c r="BQ6" s="3"/>
      <c r="BS6" s="3">
        <f>SUM(BN6:BR6)</f>
        <v>16</v>
      </c>
    </row>
    <row r="7" spans="1:71" s="33" customFormat="1" x14ac:dyDescent="0.25">
      <c r="A7" s="3"/>
      <c r="B7" s="150" t="s">
        <v>420</v>
      </c>
      <c r="C7" s="150">
        <v>6</v>
      </c>
      <c r="D7" s="3">
        <v>6483</v>
      </c>
      <c r="E7" s="33">
        <v>16</v>
      </c>
      <c r="F7" s="3">
        <f>IF(B7="MAL",E7,IF(E7&gt;=11,E7+variables!$B$1,11))</f>
        <v>17</v>
      </c>
      <c r="G7" s="68">
        <f>$BS7/F7</f>
        <v>0.11764705882352941</v>
      </c>
      <c r="H7" s="125">
        <v>1</v>
      </c>
      <c r="I7" s="128">
        <f>+H7+J7</f>
        <v>1</v>
      </c>
      <c r="J7" s="3"/>
      <c r="K7" s="151">
        <v>2019</v>
      </c>
      <c r="L7" s="18">
        <v>2019</v>
      </c>
      <c r="M7" s="3"/>
      <c r="N7" s="3"/>
      <c r="P7" s="119">
        <f>+H7+SUM(M7:O7)</f>
        <v>1</v>
      </c>
      <c r="Q7" s="3"/>
      <c r="S7" s="3"/>
      <c r="U7" s="3">
        <f>SUM(P7:T7)</f>
        <v>1</v>
      </c>
      <c r="V7" s="3"/>
      <c r="X7" s="3"/>
      <c r="Y7" s="33">
        <v>1</v>
      </c>
      <c r="Z7" s="3">
        <f>SUM(U7:Y7)</f>
        <v>2</v>
      </c>
      <c r="AA7" s="3"/>
      <c r="AC7" s="3"/>
      <c r="AE7" s="3">
        <f>SUM(Z7:AD7)</f>
        <v>2</v>
      </c>
      <c r="AF7" s="3"/>
      <c r="AH7" s="3"/>
      <c r="AJ7" s="3">
        <f>SUM(AE7:AI7)</f>
        <v>2</v>
      </c>
      <c r="AK7" s="3"/>
      <c r="AM7" s="3"/>
      <c r="AO7" s="3">
        <f>SUM(AJ7:AN7)</f>
        <v>2</v>
      </c>
      <c r="AP7" s="3"/>
      <c r="AR7" s="3"/>
      <c r="AT7" s="3">
        <f>SUM(AO7:AS7)</f>
        <v>2</v>
      </c>
      <c r="AU7" s="3"/>
      <c r="AW7" s="3"/>
      <c r="AY7" s="3">
        <f>SUM(AT7:AX7)</f>
        <v>2</v>
      </c>
      <c r="AZ7" s="3"/>
      <c r="BB7" s="3"/>
      <c r="BD7" s="3">
        <f>SUM(AY7:BC7)</f>
        <v>2</v>
      </c>
      <c r="BE7" s="3"/>
      <c r="BG7" s="3"/>
      <c r="BI7" s="3">
        <f>SUM(BD7:BH7)</f>
        <v>2</v>
      </c>
      <c r="BJ7" s="3"/>
      <c r="BL7" s="3"/>
      <c r="BN7" s="3">
        <f>SUM(BI7:BM7)</f>
        <v>2</v>
      </c>
      <c r="BO7" s="13"/>
      <c r="BP7" s="13"/>
      <c r="BQ7" s="13"/>
      <c r="BR7" s="13"/>
      <c r="BS7" s="3">
        <f>SUM(BN7:BR7)</f>
        <v>2</v>
      </c>
    </row>
    <row r="8" spans="1:71" s="33" customFormat="1" x14ac:dyDescent="0.25">
      <c r="A8" s="3"/>
      <c r="B8" s="3"/>
      <c r="C8" s="3"/>
      <c r="D8" s="3"/>
      <c r="E8" s="3"/>
      <c r="F8" s="3"/>
      <c r="G8" s="3"/>
      <c r="H8" s="119"/>
      <c r="I8" s="119"/>
      <c r="J8" s="119"/>
      <c r="K8" s="3"/>
      <c r="L8" s="3"/>
      <c r="M8" s="3">
        <f t="shared" ref="M8:AR8" si="0">SUM(M4:M7)</f>
        <v>0</v>
      </c>
      <c r="N8" s="3">
        <f t="shared" si="0"/>
        <v>0</v>
      </c>
      <c r="O8" s="3">
        <f t="shared" si="0"/>
        <v>0</v>
      </c>
      <c r="P8" s="3">
        <f t="shared" si="0"/>
        <v>73</v>
      </c>
      <c r="Q8" s="3">
        <f t="shared" si="0"/>
        <v>0</v>
      </c>
      <c r="R8" s="3">
        <f t="shared" si="0"/>
        <v>0</v>
      </c>
      <c r="S8" s="3">
        <f t="shared" si="0"/>
        <v>0</v>
      </c>
      <c r="T8" s="3">
        <f t="shared" si="0"/>
        <v>0</v>
      </c>
      <c r="U8" s="3">
        <f t="shared" si="0"/>
        <v>73</v>
      </c>
      <c r="V8" s="3">
        <f t="shared" si="0"/>
        <v>0</v>
      </c>
      <c r="W8" s="3">
        <f t="shared" si="0"/>
        <v>0</v>
      </c>
      <c r="X8" s="3">
        <f t="shared" si="0"/>
        <v>0</v>
      </c>
      <c r="Y8" s="3">
        <f t="shared" si="0"/>
        <v>1</v>
      </c>
      <c r="Z8" s="3">
        <f t="shared" si="0"/>
        <v>74</v>
      </c>
      <c r="AA8" s="3">
        <f t="shared" si="0"/>
        <v>0</v>
      </c>
      <c r="AB8" s="3">
        <f t="shared" si="0"/>
        <v>1</v>
      </c>
      <c r="AC8" s="3">
        <f t="shared" si="0"/>
        <v>12</v>
      </c>
      <c r="AD8" s="3">
        <f t="shared" si="0"/>
        <v>0</v>
      </c>
      <c r="AE8" s="3">
        <f t="shared" si="0"/>
        <v>87</v>
      </c>
      <c r="AF8" s="3">
        <f t="shared" si="0"/>
        <v>0</v>
      </c>
      <c r="AG8" s="3">
        <f t="shared" si="0"/>
        <v>0</v>
      </c>
      <c r="AH8" s="3">
        <f t="shared" si="0"/>
        <v>0</v>
      </c>
      <c r="AI8" s="3">
        <f t="shared" si="0"/>
        <v>0</v>
      </c>
      <c r="AJ8" s="3">
        <f t="shared" si="0"/>
        <v>87</v>
      </c>
      <c r="AK8" s="3">
        <f t="shared" si="0"/>
        <v>0</v>
      </c>
      <c r="AL8" s="3">
        <f t="shared" si="0"/>
        <v>0</v>
      </c>
      <c r="AM8" s="3">
        <f t="shared" si="0"/>
        <v>4</v>
      </c>
      <c r="AN8" s="3">
        <f t="shared" si="0"/>
        <v>0</v>
      </c>
      <c r="AO8" s="3">
        <f t="shared" si="0"/>
        <v>91</v>
      </c>
      <c r="AP8" s="3">
        <f t="shared" si="0"/>
        <v>0</v>
      </c>
      <c r="AQ8" s="3">
        <f t="shared" si="0"/>
        <v>0</v>
      </c>
      <c r="AR8" s="3">
        <f t="shared" si="0"/>
        <v>0</v>
      </c>
      <c r="AS8" s="3">
        <f t="shared" ref="AS8:BS8" si="1">SUM(AS4:AS7)</f>
        <v>0</v>
      </c>
      <c r="AT8" s="3">
        <f t="shared" si="1"/>
        <v>91</v>
      </c>
      <c r="AU8" s="3">
        <f t="shared" si="1"/>
        <v>0</v>
      </c>
      <c r="AV8" s="3">
        <f t="shared" si="1"/>
        <v>0</v>
      </c>
      <c r="AW8" s="3">
        <f t="shared" si="1"/>
        <v>3</v>
      </c>
      <c r="AX8" s="3">
        <f t="shared" si="1"/>
        <v>0</v>
      </c>
      <c r="AY8" s="3">
        <f t="shared" si="1"/>
        <v>94</v>
      </c>
      <c r="AZ8" s="3">
        <f t="shared" si="1"/>
        <v>0</v>
      </c>
      <c r="BA8" s="3">
        <f t="shared" si="1"/>
        <v>0</v>
      </c>
      <c r="BB8" s="3">
        <f t="shared" si="1"/>
        <v>2</v>
      </c>
      <c r="BC8" s="3">
        <f t="shared" si="1"/>
        <v>0</v>
      </c>
      <c r="BD8" s="3">
        <f t="shared" si="1"/>
        <v>96</v>
      </c>
      <c r="BE8" s="3">
        <f t="shared" si="1"/>
        <v>0</v>
      </c>
      <c r="BF8" s="3">
        <f t="shared" si="1"/>
        <v>0</v>
      </c>
      <c r="BG8" s="3">
        <f t="shared" si="1"/>
        <v>0</v>
      </c>
      <c r="BH8" s="3">
        <f t="shared" si="1"/>
        <v>0</v>
      </c>
      <c r="BI8" s="3">
        <f t="shared" si="1"/>
        <v>96</v>
      </c>
      <c r="BJ8" s="3">
        <f t="shared" si="1"/>
        <v>0</v>
      </c>
      <c r="BK8" s="3">
        <f t="shared" si="1"/>
        <v>0</v>
      </c>
      <c r="BL8" s="3">
        <f t="shared" si="1"/>
        <v>0</v>
      </c>
      <c r="BM8" s="3">
        <f t="shared" si="1"/>
        <v>0</v>
      </c>
      <c r="BN8" s="3">
        <f t="shared" si="1"/>
        <v>96</v>
      </c>
      <c r="BO8" s="3">
        <f t="shared" si="1"/>
        <v>0</v>
      </c>
      <c r="BP8" s="3">
        <f t="shared" si="1"/>
        <v>0</v>
      </c>
      <c r="BQ8" s="3">
        <f t="shared" si="1"/>
        <v>0</v>
      </c>
      <c r="BR8" s="3">
        <f t="shared" si="1"/>
        <v>0</v>
      </c>
      <c r="BS8" s="3">
        <f t="shared" si="1"/>
        <v>96</v>
      </c>
    </row>
    <row r="9" spans="1:71" s="33" customFormat="1" x14ac:dyDescent="0.25">
      <c r="A9" s="3"/>
      <c r="B9" s="3" t="s">
        <v>264</v>
      </c>
      <c r="C9" s="3">
        <f>COUNT(C4:C7)</f>
        <v>4</v>
      </c>
      <c r="D9" s="3"/>
      <c r="E9" s="3">
        <f>SUM(E3:E8)</f>
        <v>126</v>
      </c>
      <c r="F9" s="3">
        <f>SUM(F3:F8)</f>
        <v>130</v>
      </c>
      <c r="G9" s="32">
        <f>$BS8/F9</f>
        <v>0.7384615384615385</v>
      </c>
      <c r="H9" s="119">
        <f>SUM(H3:H7)</f>
        <v>73</v>
      </c>
      <c r="I9" s="119">
        <f>SUM(I3:I6)</f>
        <v>73</v>
      </c>
      <c r="J9" s="119">
        <f>SUM(J3:J6)</f>
        <v>1</v>
      </c>
      <c r="K9" s="3"/>
      <c r="L9" s="3"/>
      <c r="M9" s="3"/>
      <c r="N9" s="3"/>
      <c r="O9" s="3"/>
      <c r="P9" s="32">
        <f>P8/F9</f>
        <v>0.56153846153846154</v>
      </c>
      <c r="Q9" s="3"/>
      <c r="R9" s="3">
        <f>M8+R8</f>
        <v>0</v>
      </c>
      <c r="S9" s="3">
        <f>N8+S8</f>
        <v>0</v>
      </c>
      <c r="T9" s="3">
        <f>O8+T8</f>
        <v>0</v>
      </c>
      <c r="U9" s="32">
        <f>U8/F9</f>
        <v>0.56153846153846154</v>
      </c>
      <c r="V9" s="3"/>
      <c r="W9" s="3">
        <f>R9+W8</f>
        <v>0</v>
      </c>
      <c r="X9" s="3">
        <f>S9+X8</f>
        <v>0</v>
      </c>
      <c r="Y9" s="3">
        <f>T9+Y8</f>
        <v>1</v>
      </c>
      <c r="Z9" s="32">
        <f>Z8/F9</f>
        <v>0.56923076923076921</v>
      </c>
      <c r="AA9" s="3"/>
      <c r="AB9" s="3">
        <f>W9+AB8</f>
        <v>1</v>
      </c>
      <c r="AC9" s="3">
        <f>X9+AC8</f>
        <v>12</v>
      </c>
      <c r="AD9" s="3">
        <f>Y9+AD8</f>
        <v>1</v>
      </c>
      <c r="AE9" s="32">
        <f>AE8/F9</f>
        <v>0.66923076923076918</v>
      </c>
      <c r="AF9" s="3"/>
      <c r="AG9" s="3">
        <f>AB9+AG8</f>
        <v>1</v>
      </c>
      <c r="AH9" s="3">
        <f>AC9+AH8</f>
        <v>12</v>
      </c>
      <c r="AI9" s="3">
        <f>AD9+AI8</f>
        <v>1</v>
      </c>
      <c r="AJ9" s="32">
        <f>AJ8/F9</f>
        <v>0.66923076923076918</v>
      </c>
      <c r="AK9" s="3"/>
      <c r="AL9" s="3">
        <f>AG9+AL8</f>
        <v>1</v>
      </c>
      <c r="AM9" s="3">
        <f>AH9+AM8</f>
        <v>16</v>
      </c>
      <c r="AN9" s="3">
        <f>AI9+AN8</f>
        <v>1</v>
      </c>
      <c r="AO9" s="32">
        <f>AO8/F9</f>
        <v>0.7</v>
      </c>
      <c r="AP9" s="3"/>
      <c r="AQ9" s="3">
        <f>AL9+AQ8</f>
        <v>1</v>
      </c>
      <c r="AR9" s="3">
        <f>AM9+AR8</f>
        <v>16</v>
      </c>
      <c r="AS9" s="3">
        <f>AN9+AS8</f>
        <v>1</v>
      </c>
      <c r="AT9" s="32">
        <f>AT8/F9</f>
        <v>0.7</v>
      </c>
      <c r="AU9" s="3"/>
      <c r="AV9" s="3">
        <f>AQ9+AV8</f>
        <v>1</v>
      </c>
      <c r="AW9" s="3">
        <f>AR9+AW8</f>
        <v>19</v>
      </c>
      <c r="AX9" s="3">
        <f>AS9+AX8</f>
        <v>1</v>
      </c>
      <c r="AY9" s="32">
        <f>AY8/F9</f>
        <v>0.72307692307692306</v>
      </c>
      <c r="AZ9" s="3"/>
      <c r="BA9" s="3">
        <f>AV9+BA8</f>
        <v>1</v>
      </c>
      <c r="BB9" s="3">
        <f>AW9+BB8</f>
        <v>21</v>
      </c>
      <c r="BC9" s="3">
        <f>AX9+BC8</f>
        <v>1</v>
      </c>
      <c r="BD9" s="32">
        <f>BD8/F9</f>
        <v>0.7384615384615385</v>
      </c>
      <c r="BE9" s="3"/>
      <c r="BF9" s="3">
        <f>BA9+BF8</f>
        <v>1</v>
      </c>
      <c r="BG9" s="3">
        <f>BB9+BG8</f>
        <v>21</v>
      </c>
      <c r="BH9" s="3">
        <f>BC9+BH8</f>
        <v>1</v>
      </c>
      <c r="BI9" s="32">
        <f>BI8/F9</f>
        <v>0.7384615384615385</v>
      </c>
      <c r="BJ9" s="3"/>
      <c r="BK9" s="3">
        <f>BF9+BK8</f>
        <v>1</v>
      </c>
      <c r="BL9" s="3">
        <f>BG9+BL8</f>
        <v>21</v>
      </c>
      <c r="BM9" s="3">
        <f>BH9+BM8</f>
        <v>1</v>
      </c>
      <c r="BN9" s="32">
        <f>BN8/F9</f>
        <v>0.7384615384615385</v>
      </c>
      <c r="BO9" s="3"/>
      <c r="BP9" s="3">
        <f>BK9+BP8</f>
        <v>1</v>
      </c>
      <c r="BQ9" s="3">
        <f>BL9+BQ8</f>
        <v>21</v>
      </c>
      <c r="BR9" s="3">
        <f>BM9+BR8</f>
        <v>1</v>
      </c>
      <c r="BS9" s="32">
        <f>BS8/F9</f>
        <v>0.7384615384615385</v>
      </c>
    </row>
    <row r="10" spans="1:71" s="33" customFormat="1" x14ac:dyDescent="0.25">
      <c r="H10" s="130"/>
      <c r="I10" s="130"/>
      <c r="J10" s="130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"/>
  <sheetViews>
    <sheetView zoomScale="140" zoomScaleNormal="140" workbookViewId="0">
      <pane xSplit="12" ySplit="2" topLeftCell="W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O8" sqref="O8"/>
    </sheetView>
  </sheetViews>
  <sheetFormatPr defaultColWidth="8.85546875" defaultRowHeight="15" x14ac:dyDescent="0.25"/>
  <cols>
    <col min="1" max="1" width="8.140625" bestFit="1" customWidth="1"/>
    <col min="2" max="2" width="18.140625" bestFit="1" customWidth="1"/>
    <col min="3" max="3" width="4.42578125" customWidth="1"/>
    <col min="4" max="4" width="6.85546875" hidden="1" customWidth="1"/>
    <col min="7" max="7" width="9.5703125" customWidth="1"/>
    <col min="8" max="8" width="5.140625" style="131" customWidth="1"/>
    <col min="9" max="9" width="8" style="131" customWidth="1"/>
    <col min="10" max="10" width="5" style="131" customWidth="1"/>
    <col min="11" max="11" width="5.42578125" style="33" customWidth="1"/>
    <col min="12" max="12" width="8.140625" style="33" customWidth="1"/>
    <col min="13" max="15" width="3" customWidth="1"/>
    <col min="16" max="16" width="7.28515625" customWidth="1"/>
    <col min="17" max="17" width="4.42578125" customWidth="1"/>
    <col min="18" max="20" width="3" customWidth="1"/>
    <col min="21" max="21" width="7.28515625" customWidth="1"/>
    <col min="22" max="25" width="3" customWidth="1"/>
    <col min="26" max="26" width="7.28515625" customWidth="1"/>
    <col min="27" max="30" width="3" customWidth="1"/>
    <col min="31" max="31" width="7.28515625" customWidth="1"/>
    <col min="32" max="35" width="3" customWidth="1"/>
    <col min="36" max="36" width="7.28515625" customWidth="1"/>
    <col min="37" max="40" width="3" customWidth="1"/>
    <col min="41" max="41" width="7.42578125" customWidth="1"/>
    <col min="42" max="45" width="3" customWidth="1"/>
    <col min="46" max="46" width="7.28515625" customWidth="1"/>
    <col min="47" max="50" width="3" customWidth="1"/>
    <col min="51" max="51" width="8.5703125" customWidth="1"/>
    <col min="52" max="55" width="3" customWidth="1"/>
    <col min="56" max="56" width="8.7109375" customWidth="1"/>
    <col min="57" max="60" width="3" customWidth="1"/>
    <col min="61" max="61" width="8.5703125" customWidth="1"/>
    <col min="62" max="65" width="3" customWidth="1"/>
    <col min="66" max="66" width="9" customWidth="1"/>
    <col min="67" max="70" width="3" customWidth="1"/>
    <col min="71" max="71" width="8.42578125" customWidth="1"/>
  </cols>
  <sheetData>
    <row r="1" spans="1:71" x14ac:dyDescent="0.25">
      <c r="A1" s="48"/>
      <c r="B1" s="48"/>
      <c r="C1" s="48"/>
      <c r="D1" s="48"/>
      <c r="E1" s="48"/>
      <c r="F1" s="48"/>
      <c r="G1" s="48"/>
      <c r="H1" s="126"/>
      <c r="I1" s="126"/>
      <c r="J1" s="126"/>
      <c r="K1" s="63"/>
      <c r="L1" s="63"/>
      <c r="M1" s="389" t="s">
        <v>375</v>
      </c>
      <c r="N1" s="390"/>
      <c r="O1" s="390"/>
      <c r="P1" s="391"/>
      <c r="Q1" s="389" t="s">
        <v>138</v>
      </c>
      <c r="R1" s="390"/>
      <c r="S1" s="390"/>
      <c r="T1" s="390"/>
      <c r="U1" s="391"/>
      <c r="V1" s="389" t="s">
        <v>321</v>
      </c>
      <c r="W1" s="390"/>
      <c r="X1" s="390"/>
      <c r="Y1" s="390"/>
      <c r="Z1" s="391"/>
      <c r="AA1" s="389" t="s">
        <v>155</v>
      </c>
      <c r="AB1" s="390"/>
      <c r="AC1" s="390"/>
      <c r="AD1" s="390"/>
      <c r="AE1" s="391"/>
      <c r="AF1" s="389" t="s">
        <v>156</v>
      </c>
      <c r="AG1" s="390"/>
      <c r="AH1" s="390"/>
      <c r="AI1" s="390"/>
      <c r="AJ1" s="391"/>
      <c r="AK1" s="389" t="s">
        <v>78</v>
      </c>
      <c r="AL1" s="390"/>
      <c r="AM1" s="390"/>
      <c r="AN1" s="390"/>
      <c r="AO1" s="391"/>
      <c r="AP1" s="389" t="s">
        <v>79</v>
      </c>
      <c r="AQ1" s="390"/>
      <c r="AR1" s="390"/>
      <c r="AS1" s="390"/>
      <c r="AT1" s="391"/>
      <c r="AU1" s="389" t="s">
        <v>53</v>
      </c>
      <c r="AV1" s="390"/>
      <c r="AW1" s="390"/>
      <c r="AX1" s="390"/>
      <c r="AY1" s="391"/>
      <c r="AZ1" s="389" t="s">
        <v>54</v>
      </c>
      <c r="BA1" s="390"/>
      <c r="BB1" s="390"/>
      <c r="BC1" s="390"/>
      <c r="BD1" s="391"/>
      <c r="BE1" s="389" t="s">
        <v>48</v>
      </c>
      <c r="BF1" s="390"/>
      <c r="BG1" s="390"/>
      <c r="BH1" s="390"/>
      <c r="BI1" s="391"/>
      <c r="BJ1" s="389" t="s">
        <v>243</v>
      </c>
      <c r="BK1" s="390"/>
      <c r="BL1" s="390"/>
      <c r="BM1" s="390"/>
      <c r="BN1" s="391"/>
      <c r="BO1" s="389" t="s">
        <v>350</v>
      </c>
      <c r="BP1" s="390"/>
      <c r="BQ1" s="390"/>
      <c r="BR1" s="390"/>
      <c r="BS1" s="391"/>
    </row>
    <row r="2" spans="1:71" ht="45.75" thickBot="1" x14ac:dyDescent="0.3">
      <c r="A2" s="8" t="s">
        <v>57</v>
      </c>
      <c r="B2" s="8" t="s">
        <v>10</v>
      </c>
      <c r="C2" s="8" t="s">
        <v>66</v>
      </c>
      <c r="D2" s="8" t="s">
        <v>67</v>
      </c>
      <c r="E2" s="8" t="s">
        <v>329</v>
      </c>
      <c r="F2" s="10" t="s">
        <v>178</v>
      </c>
      <c r="G2" s="10" t="s">
        <v>158</v>
      </c>
      <c r="H2" s="127" t="s">
        <v>401</v>
      </c>
      <c r="I2" s="127" t="s">
        <v>400</v>
      </c>
      <c r="J2" s="127" t="s">
        <v>159</v>
      </c>
      <c r="K2" s="64" t="s">
        <v>294</v>
      </c>
      <c r="L2" s="64" t="s">
        <v>191</v>
      </c>
      <c r="M2" s="9" t="s">
        <v>220</v>
      </c>
      <c r="N2" s="9" t="s">
        <v>221</v>
      </c>
      <c r="O2" s="9" t="s">
        <v>121</v>
      </c>
      <c r="P2" s="9" t="s">
        <v>122</v>
      </c>
      <c r="Q2" s="9" t="s">
        <v>123</v>
      </c>
      <c r="R2" s="9" t="s">
        <v>220</v>
      </c>
      <c r="S2" s="9" t="s">
        <v>221</v>
      </c>
      <c r="T2" s="9" t="s">
        <v>121</v>
      </c>
      <c r="U2" s="9" t="s">
        <v>122</v>
      </c>
      <c r="V2" s="9" t="s">
        <v>123</v>
      </c>
      <c r="W2" s="9" t="s">
        <v>220</v>
      </c>
      <c r="X2" s="9" t="s">
        <v>221</v>
      </c>
      <c r="Y2" s="9" t="s">
        <v>121</v>
      </c>
      <c r="Z2" s="9" t="s">
        <v>122</v>
      </c>
      <c r="AA2" s="9" t="s">
        <v>123</v>
      </c>
      <c r="AB2" s="9" t="s">
        <v>220</v>
      </c>
      <c r="AC2" s="9" t="s">
        <v>221</v>
      </c>
      <c r="AD2" s="9" t="s">
        <v>121</v>
      </c>
      <c r="AE2" s="9" t="s">
        <v>122</v>
      </c>
      <c r="AF2" s="9" t="s">
        <v>123</v>
      </c>
      <c r="AG2" s="9" t="s">
        <v>220</v>
      </c>
      <c r="AH2" s="9" t="s">
        <v>221</v>
      </c>
      <c r="AI2" s="9" t="s">
        <v>121</v>
      </c>
      <c r="AJ2" s="9" t="s">
        <v>122</v>
      </c>
      <c r="AK2" s="9" t="s">
        <v>123</v>
      </c>
      <c r="AL2" s="9" t="s">
        <v>220</v>
      </c>
      <c r="AM2" s="9" t="s">
        <v>221</v>
      </c>
      <c r="AN2" s="9" t="s">
        <v>121</v>
      </c>
      <c r="AO2" s="9" t="s">
        <v>122</v>
      </c>
      <c r="AP2" s="9" t="s">
        <v>123</v>
      </c>
      <c r="AQ2" s="9" t="s">
        <v>220</v>
      </c>
      <c r="AR2" s="9" t="s">
        <v>221</v>
      </c>
      <c r="AS2" s="9" t="s">
        <v>121</v>
      </c>
      <c r="AT2" s="9" t="s">
        <v>122</v>
      </c>
      <c r="AU2" s="9" t="s">
        <v>123</v>
      </c>
      <c r="AV2" s="9" t="s">
        <v>220</v>
      </c>
      <c r="AW2" s="9" t="s">
        <v>221</v>
      </c>
      <c r="AX2" s="9" t="s">
        <v>121</v>
      </c>
      <c r="AY2" s="9" t="s">
        <v>122</v>
      </c>
      <c r="AZ2" s="9" t="s">
        <v>123</v>
      </c>
      <c r="BA2" s="9" t="s">
        <v>220</v>
      </c>
      <c r="BB2" s="9" t="s">
        <v>221</v>
      </c>
      <c r="BC2" s="9" t="s">
        <v>121</v>
      </c>
      <c r="BD2" s="9" t="s">
        <v>122</v>
      </c>
      <c r="BE2" s="9" t="s">
        <v>123</v>
      </c>
      <c r="BF2" s="9" t="s">
        <v>220</v>
      </c>
      <c r="BG2" s="9" t="s">
        <v>221</v>
      </c>
      <c r="BH2" s="9" t="s">
        <v>121</v>
      </c>
      <c r="BI2" s="9" t="s">
        <v>122</v>
      </c>
      <c r="BJ2" s="9" t="s">
        <v>123</v>
      </c>
      <c r="BK2" s="9" t="s">
        <v>220</v>
      </c>
      <c r="BL2" s="9" t="s">
        <v>221</v>
      </c>
      <c r="BM2" s="9" t="s">
        <v>121</v>
      </c>
      <c r="BN2" s="9" t="s">
        <v>122</v>
      </c>
      <c r="BO2" s="9" t="s">
        <v>123</v>
      </c>
      <c r="BP2" s="9" t="s">
        <v>220</v>
      </c>
      <c r="BQ2" s="9" t="s">
        <v>221</v>
      </c>
      <c r="BR2" s="9" t="s">
        <v>121</v>
      </c>
      <c r="BS2" s="9" t="s">
        <v>122</v>
      </c>
    </row>
    <row r="3" spans="1:71" s="33" customFormat="1" x14ac:dyDescent="0.25">
      <c r="A3" s="67" t="s">
        <v>348</v>
      </c>
      <c r="B3" s="51"/>
      <c r="C3" s="51"/>
      <c r="D3" s="51"/>
      <c r="E3" s="72"/>
      <c r="F3" s="2"/>
      <c r="G3" s="4" t="e">
        <f>BS3/F3</f>
        <v>#DIV/0!</v>
      </c>
      <c r="H3" s="128"/>
      <c r="I3" s="128">
        <f>+H3+J3</f>
        <v>0</v>
      </c>
      <c r="J3" s="138"/>
      <c r="K3" s="70"/>
      <c r="L3" s="18"/>
      <c r="M3" s="18"/>
      <c r="N3" s="18"/>
      <c r="O3" s="18"/>
      <c r="P3" s="125">
        <f>+H3</f>
        <v>0</v>
      </c>
      <c r="Q3" s="18"/>
      <c r="R3" s="18"/>
      <c r="S3" s="18"/>
      <c r="T3" s="18"/>
      <c r="U3" s="3"/>
      <c r="V3" s="18"/>
      <c r="W3" s="18"/>
      <c r="X3" s="18"/>
      <c r="Y3" s="18"/>
      <c r="Z3" s="3">
        <f>SUM(U3:Y3)</f>
        <v>0</v>
      </c>
      <c r="AA3" s="18"/>
      <c r="AB3" s="18"/>
      <c r="AC3" s="18"/>
      <c r="AD3" s="18"/>
      <c r="AE3" s="3">
        <f>SUM(Z3:AD3)</f>
        <v>0</v>
      </c>
      <c r="AF3" s="18"/>
      <c r="AG3" s="18"/>
      <c r="AH3" s="18"/>
      <c r="AI3" s="18"/>
      <c r="AJ3" s="3">
        <f>SUM(AE3:AI3)</f>
        <v>0</v>
      </c>
      <c r="AK3" s="18"/>
      <c r="AL3" s="18"/>
      <c r="AM3" s="18"/>
      <c r="AN3" s="18"/>
      <c r="AO3" s="3">
        <f>SUM(AJ3:AN3)</f>
        <v>0</v>
      </c>
      <c r="AP3" s="18"/>
      <c r="AQ3" s="18"/>
      <c r="AR3" s="18"/>
      <c r="AS3" s="18"/>
      <c r="AT3" s="3">
        <f>SUM(AO3:AS3)</f>
        <v>0</v>
      </c>
      <c r="AU3" s="18"/>
      <c r="AV3" s="18"/>
      <c r="AW3" s="18"/>
      <c r="AX3" s="18"/>
      <c r="AY3" s="3">
        <f>SUM(AT3:AX3)</f>
        <v>0</v>
      </c>
      <c r="AZ3" s="18"/>
      <c r="BA3" s="18"/>
      <c r="BB3" s="18"/>
      <c r="BC3" s="18"/>
      <c r="BD3" s="3">
        <f>SUM(AY3:BC3)</f>
        <v>0</v>
      </c>
      <c r="BE3" s="18"/>
      <c r="BF3" s="18"/>
      <c r="BG3" s="18"/>
      <c r="BH3" s="18"/>
      <c r="BI3" s="3">
        <f>SUM(BD3:BH3)</f>
        <v>0</v>
      </c>
      <c r="BJ3" s="18"/>
      <c r="BK3" s="18"/>
      <c r="BL3" s="18"/>
      <c r="BM3" s="18"/>
      <c r="BN3" s="3">
        <f>SUM(BI3:BM3)</f>
        <v>0</v>
      </c>
      <c r="BO3" s="18"/>
      <c r="BP3" s="18"/>
      <c r="BQ3" s="18"/>
      <c r="BR3" s="18"/>
      <c r="BS3" s="3">
        <f>SUM(BN3:BR3)</f>
        <v>0</v>
      </c>
    </row>
    <row r="4" spans="1:71" s="33" customFormat="1" x14ac:dyDescent="0.25">
      <c r="A4" s="3"/>
      <c r="B4" s="230" t="s">
        <v>224</v>
      </c>
      <c r="C4" s="3">
        <v>6</v>
      </c>
      <c r="D4" s="14">
        <v>3885</v>
      </c>
      <c r="E4" s="16">
        <v>87</v>
      </c>
      <c r="F4" s="3">
        <f>IF(B4="MAL",E4,IF(E4&gt;=11,E4+variables!$B$1,11))</f>
        <v>88</v>
      </c>
      <c r="G4" s="32">
        <f>$BS4/F4</f>
        <v>0.90909090909090906</v>
      </c>
      <c r="H4" s="119">
        <v>79</v>
      </c>
      <c r="I4" s="125">
        <f>+H4+J4</f>
        <v>79</v>
      </c>
      <c r="J4" s="133"/>
      <c r="K4" s="13">
        <v>2019</v>
      </c>
      <c r="L4" s="13">
        <v>2019</v>
      </c>
      <c r="M4" s="13"/>
      <c r="N4" s="13"/>
      <c r="O4" s="13"/>
      <c r="P4" s="119">
        <f>H4+SUM(M4:O4)</f>
        <v>79</v>
      </c>
      <c r="Q4" s="13"/>
      <c r="R4" s="13">
        <v>1</v>
      </c>
      <c r="S4" s="13"/>
      <c r="T4" s="13"/>
      <c r="U4" s="3">
        <f>SUM(P4:T4)</f>
        <v>80</v>
      </c>
      <c r="V4" s="13"/>
      <c r="W4" s="13"/>
      <c r="X4" s="13"/>
      <c r="Y4" s="13"/>
      <c r="Z4" s="3">
        <f>SUM(U4:Y4)</f>
        <v>80</v>
      </c>
      <c r="AA4" s="13"/>
      <c r="AB4" s="13"/>
      <c r="AC4" s="13"/>
      <c r="AD4" s="13"/>
      <c r="AE4" s="3">
        <f>SUM(Z4:AD4)</f>
        <v>80</v>
      </c>
      <c r="AF4" s="13"/>
      <c r="AG4" s="13"/>
      <c r="AH4" s="13"/>
      <c r="AI4" s="13"/>
      <c r="AJ4" s="3">
        <f>SUM(AE4:AI4)</f>
        <v>80</v>
      </c>
      <c r="AK4" s="13"/>
      <c r="AL4" s="13"/>
      <c r="AM4" s="13"/>
      <c r="AN4" s="13"/>
      <c r="AO4" s="3">
        <f>SUM(AJ4:AN4)</f>
        <v>80</v>
      </c>
      <c r="AP4" s="13"/>
      <c r="AQ4" s="13"/>
      <c r="AR4" s="13"/>
      <c r="AS4" s="13"/>
      <c r="AT4" s="3">
        <f>SUM(AO4:AS4)</f>
        <v>80</v>
      </c>
      <c r="AU4" s="13"/>
      <c r="AV4" s="13"/>
      <c r="AW4" s="13"/>
      <c r="AX4" s="13"/>
      <c r="AY4" s="3">
        <f>SUM(AT4:AX4)</f>
        <v>80</v>
      </c>
      <c r="AZ4" s="13"/>
      <c r="BA4" s="13"/>
      <c r="BB4" s="13"/>
      <c r="BC4" s="13"/>
      <c r="BD4" s="3">
        <f>SUM(AY4:BC4)</f>
        <v>80</v>
      </c>
      <c r="BE4" s="13"/>
      <c r="BF4" s="13"/>
      <c r="BG4" s="13"/>
      <c r="BH4" s="13"/>
      <c r="BI4" s="3">
        <f>SUM(BD4:BH4)</f>
        <v>80</v>
      </c>
      <c r="BJ4" s="13"/>
      <c r="BK4" s="13"/>
      <c r="BL4" s="13"/>
      <c r="BM4" s="13"/>
      <c r="BN4" s="3">
        <f>SUM(BI4:BM4)</f>
        <v>80</v>
      </c>
      <c r="BO4" s="13"/>
      <c r="BP4" s="13"/>
      <c r="BQ4" s="13"/>
      <c r="BR4" s="13"/>
      <c r="BS4" s="3">
        <f>SUM(BN4:BR4)</f>
        <v>80</v>
      </c>
    </row>
    <row r="5" spans="1:71" x14ac:dyDescent="0.25">
      <c r="A5" s="2"/>
      <c r="B5" s="2"/>
      <c r="C5" s="2"/>
      <c r="D5" s="2"/>
      <c r="E5" s="2"/>
      <c r="F5" s="2"/>
      <c r="G5" s="2"/>
      <c r="H5" s="137"/>
      <c r="I5" s="137"/>
      <c r="J5" s="137"/>
      <c r="K5" s="3"/>
      <c r="L5" s="3"/>
      <c r="M5" s="2">
        <f>SUM(M4:M4)</f>
        <v>0</v>
      </c>
      <c r="N5" s="2">
        <f>SUM(N4:N4)</f>
        <v>0</v>
      </c>
      <c r="O5" s="2">
        <f>SUM(O4:O4)</f>
        <v>0</v>
      </c>
      <c r="P5" s="137">
        <f>SUM(P3:P4)</f>
        <v>79</v>
      </c>
      <c r="Q5" s="2">
        <f>SUM(Q3:Q4)</f>
        <v>0</v>
      </c>
      <c r="R5" s="2">
        <f>SUM(R4:R4)</f>
        <v>1</v>
      </c>
      <c r="S5" s="2">
        <f>SUM(S4:S4)</f>
        <v>0</v>
      </c>
      <c r="T5" s="2">
        <f>SUM(T4:T4)</f>
        <v>0</v>
      </c>
      <c r="U5" s="2">
        <f>SUM(U3:U4)</f>
        <v>80</v>
      </c>
      <c r="V5" s="2">
        <f>SUM(V4:V4)</f>
        <v>0</v>
      </c>
      <c r="W5" s="2">
        <f>SUM(W4:W4)</f>
        <v>0</v>
      </c>
      <c r="X5" s="2">
        <f>SUM(X4:X4)</f>
        <v>0</v>
      </c>
      <c r="Y5" s="2">
        <f>SUM(Y4:Y4)</f>
        <v>0</v>
      </c>
      <c r="Z5" s="2">
        <f t="shared" ref="Z5:BS5" si="0">SUM(Z3:Z4)</f>
        <v>80</v>
      </c>
      <c r="AA5" s="2">
        <f t="shared" si="0"/>
        <v>0</v>
      </c>
      <c r="AB5" s="2">
        <f t="shared" si="0"/>
        <v>0</v>
      </c>
      <c r="AC5" s="2">
        <f t="shared" si="0"/>
        <v>0</v>
      </c>
      <c r="AD5" s="2">
        <f t="shared" si="0"/>
        <v>0</v>
      </c>
      <c r="AE5" s="2">
        <f t="shared" si="0"/>
        <v>80</v>
      </c>
      <c r="AF5" s="2">
        <f t="shared" si="0"/>
        <v>0</v>
      </c>
      <c r="AG5" s="2">
        <f t="shared" si="0"/>
        <v>0</v>
      </c>
      <c r="AH5" s="2">
        <f t="shared" si="0"/>
        <v>0</v>
      </c>
      <c r="AI5" s="2">
        <f t="shared" si="0"/>
        <v>0</v>
      </c>
      <c r="AJ5" s="2">
        <f t="shared" si="0"/>
        <v>80</v>
      </c>
      <c r="AK5" s="2">
        <f t="shared" si="0"/>
        <v>0</v>
      </c>
      <c r="AL5" s="2">
        <f t="shared" si="0"/>
        <v>0</v>
      </c>
      <c r="AM5" s="2">
        <f t="shared" si="0"/>
        <v>0</v>
      </c>
      <c r="AN5" s="2">
        <f t="shared" si="0"/>
        <v>0</v>
      </c>
      <c r="AO5" s="2">
        <f t="shared" si="0"/>
        <v>80</v>
      </c>
      <c r="AP5" s="2">
        <f t="shared" si="0"/>
        <v>0</v>
      </c>
      <c r="AQ5" s="2">
        <f t="shared" si="0"/>
        <v>0</v>
      </c>
      <c r="AR5" s="2">
        <f t="shared" si="0"/>
        <v>0</v>
      </c>
      <c r="AS5" s="2">
        <f t="shared" si="0"/>
        <v>0</v>
      </c>
      <c r="AT5" s="2">
        <f t="shared" si="0"/>
        <v>80</v>
      </c>
      <c r="AU5" s="2">
        <f t="shared" si="0"/>
        <v>0</v>
      </c>
      <c r="AV5" s="2">
        <f t="shared" si="0"/>
        <v>0</v>
      </c>
      <c r="AW5" s="2">
        <f t="shared" si="0"/>
        <v>0</v>
      </c>
      <c r="AX5" s="2">
        <f t="shared" si="0"/>
        <v>0</v>
      </c>
      <c r="AY5" s="2">
        <f t="shared" si="0"/>
        <v>80</v>
      </c>
      <c r="AZ5" s="2">
        <f t="shared" si="0"/>
        <v>0</v>
      </c>
      <c r="BA5" s="2">
        <f t="shared" si="0"/>
        <v>0</v>
      </c>
      <c r="BB5" s="2">
        <f t="shared" si="0"/>
        <v>0</v>
      </c>
      <c r="BC5" s="2">
        <f t="shared" si="0"/>
        <v>0</v>
      </c>
      <c r="BD5" s="2">
        <f t="shared" si="0"/>
        <v>80</v>
      </c>
      <c r="BE5" s="2">
        <f t="shared" si="0"/>
        <v>0</v>
      </c>
      <c r="BF5" s="2">
        <f t="shared" si="0"/>
        <v>0</v>
      </c>
      <c r="BG5" s="2">
        <f t="shared" si="0"/>
        <v>0</v>
      </c>
      <c r="BH5" s="2">
        <f t="shared" si="0"/>
        <v>0</v>
      </c>
      <c r="BI5" s="2">
        <f t="shared" si="0"/>
        <v>80</v>
      </c>
      <c r="BJ5" s="2">
        <f t="shared" si="0"/>
        <v>0</v>
      </c>
      <c r="BK5" s="2">
        <f t="shared" si="0"/>
        <v>0</v>
      </c>
      <c r="BL5" s="2">
        <f t="shared" si="0"/>
        <v>0</v>
      </c>
      <c r="BM5" s="2">
        <f t="shared" si="0"/>
        <v>0</v>
      </c>
      <c r="BN5" s="2">
        <f t="shared" si="0"/>
        <v>80</v>
      </c>
      <c r="BO5" s="2">
        <f t="shared" si="0"/>
        <v>0</v>
      </c>
      <c r="BP5" s="2">
        <f t="shared" si="0"/>
        <v>0</v>
      </c>
      <c r="BQ5" s="2">
        <f t="shared" si="0"/>
        <v>0</v>
      </c>
      <c r="BR5" s="2">
        <f t="shared" si="0"/>
        <v>0</v>
      </c>
      <c r="BS5" s="2">
        <f t="shared" si="0"/>
        <v>80</v>
      </c>
    </row>
    <row r="6" spans="1:71" x14ac:dyDescent="0.25">
      <c r="A6" s="2"/>
      <c r="B6" s="2" t="s">
        <v>264</v>
      </c>
      <c r="C6" s="2">
        <v>1</v>
      </c>
      <c r="D6" s="2"/>
      <c r="E6" s="2">
        <f>SUM(E3:E5)</f>
        <v>87</v>
      </c>
      <c r="F6" s="2">
        <f>SUM(F3:F5)</f>
        <v>88</v>
      </c>
      <c r="G6" s="4">
        <f>$BS5/F6</f>
        <v>0.90909090909090906</v>
      </c>
      <c r="H6" s="137">
        <f>SUM(H3:H4)</f>
        <v>79</v>
      </c>
      <c r="I6" s="137">
        <f>SUM(I3:I4)</f>
        <v>79</v>
      </c>
      <c r="J6" s="137">
        <f>SUM(J3:J4)</f>
        <v>0</v>
      </c>
      <c r="K6" s="3"/>
      <c r="L6" s="3"/>
      <c r="M6" s="2"/>
      <c r="N6" s="2"/>
      <c r="O6" s="2"/>
      <c r="P6" s="4">
        <f>P5/F6</f>
        <v>0.89772727272727271</v>
      </c>
      <c r="Q6" s="2"/>
      <c r="R6" s="2">
        <f>M5+R5</f>
        <v>1</v>
      </c>
      <c r="S6" s="2">
        <f>N5+S5</f>
        <v>0</v>
      </c>
      <c r="T6" s="2">
        <f>O5+T5</f>
        <v>0</v>
      </c>
      <c r="U6" s="4">
        <f>U5/F6</f>
        <v>0.90909090909090906</v>
      </c>
      <c r="V6" s="2"/>
      <c r="W6" s="2">
        <f>R6+W5</f>
        <v>1</v>
      </c>
      <c r="X6" s="2">
        <f>S6+X5</f>
        <v>0</v>
      </c>
      <c r="Y6" s="2">
        <f>T6+Y5</f>
        <v>0</v>
      </c>
      <c r="Z6" s="4">
        <f>Z5/F6</f>
        <v>0.90909090909090906</v>
      </c>
      <c r="AA6" s="2"/>
      <c r="AB6" s="2">
        <f>W6+AB5</f>
        <v>1</v>
      </c>
      <c r="AC6" s="2">
        <f>X6+AC5</f>
        <v>0</v>
      </c>
      <c r="AD6" s="2">
        <f>Y6+AD5</f>
        <v>0</v>
      </c>
      <c r="AE6" s="4">
        <f>AE5/F6</f>
        <v>0.90909090909090906</v>
      </c>
      <c r="AF6" s="2"/>
      <c r="AG6" s="2">
        <f>AB6+AG5</f>
        <v>1</v>
      </c>
      <c r="AH6" s="2">
        <f>AC6+AH5</f>
        <v>0</v>
      </c>
      <c r="AI6" s="2">
        <f>AD6+AI5</f>
        <v>0</v>
      </c>
      <c r="AJ6" s="4">
        <f>AJ5/F6</f>
        <v>0.90909090909090906</v>
      </c>
      <c r="AK6" s="2"/>
      <c r="AL6" s="2">
        <f>AG6+AL5</f>
        <v>1</v>
      </c>
      <c r="AM6" s="2">
        <f>AH6+AM5</f>
        <v>0</v>
      </c>
      <c r="AN6" s="2">
        <f>AI6+AN5</f>
        <v>0</v>
      </c>
      <c r="AO6" s="4">
        <f>AO5/F6</f>
        <v>0.90909090909090906</v>
      </c>
      <c r="AP6" s="2"/>
      <c r="AQ6" s="2">
        <f>AL6+AQ5</f>
        <v>1</v>
      </c>
      <c r="AR6" s="2">
        <f>AM6+AR5</f>
        <v>0</v>
      </c>
      <c r="AS6" s="2">
        <f>AN6+AS5</f>
        <v>0</v>
      </c>
      <c r="AT6" s="4">
        <f>AT5/F6</f>
        <v>0.90909090909090906</v>
      </c>
      <c r="AU6" s="2"/>
      <c r="AV6" s="2">
        <f>AQ6+AV5</f>
        <v>1</v>
      </c>
      <c r="AW6" s="2">
        <f>AR6+AW5</f>
        <v>0</v>
      </c>
      <c r="AX6" s="2">
        <f>AS6+AX5</f>
        <v>0</v>
      </c>
      <c r="AY6" s="4">
        <f>AY5/F6</f>
        <v>0.90909090909090906</v>
      </c>
      <c r="AZ6" s="2"/>
      <c r="BA6" s="2">
        <f>AV6+BA5</f>
        <v>1</v>
      </c>
      <c r="BB6" s="2">
        <f>AW6+BB5</f>
        <v>0</v>
      </c>
      <c r="BC6" s="2">
        <f>AX6+BC5</f>
        <v>0</v>
      </c>
      <c r="BD6" s="4">
        <f>BD5/F6</f>
        <v>0.90909090909090906</v>
      </c>
      <c r="BE6" s="2"/>
      <c r="BF6" s="2">
        <f>BA6+BF5</f>
        <v>1</v>
      </c>
      <c r="BG6" s="2">
        <f>BB6+BG5</f>
        <v>0</v>
      </c>
      <c r="BH6" s="2">
        <f>BC6+BH5</f>
        <v>0</v>
      </c>
      <c r="BI6" s="4">
        <f>BI5/F6</f>
        <v>0.90909090909090906</v>
      </c>
      <c r="BJ6" s="2"/>
      <c r="BK6" s="2">
        <f>BF6+BK5</f>
        <v>1</v>
      </c>
      <c r="BL6" s="2">
        <f>BG6+BL5</f>
        <v>0</v>
      </c>
      <c r="BM6" s="2">
        <f>BH6+BM5</f>
        <v>0</v>
      </c>
      <c r="BN6" s="4">
        <f>BN5/F6</f>
        <v>0.90909090909090906</v>
      </c>
      <c r="BO6" s="2"/>
      <c r="BP6" s="2">
        <f>BK6+BP5</f>
        <v>1</v>
      </c>
      <c r="BQ6" s="2">
        <f>BL6+BQ5</f>
        <v>0</v>
      </c>
      <c r="BR6" s="2">
        <f>BM6+BR5</f>
        <v>0</v>
      </c>
      <c r="BS6" s="4">
        <f>BS5/F6</f>
        <v>0.90909090909090906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"/>
  <sheetViews>
    <sheetView zoomScale="150" workbookViewId="0">
      <pane xSplit="12" ySplit="2" topLeftCell="AR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16" sqref="A16:XFD16"/>
    </sheetView>
  </sheetViews>
  <sheetFormatPr defaultColWidth="8.85546875" defaultRowHeight="15" x14ac:dyDescent="0.25"/>
  <cols>
    <col min="1" max="1" width="8.5703125" bestFit="1" customWidth="1"/>
    <col min="2" max="2" width="19.28515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31" customWidth="1"/>
    <col min="9" max="9" width="8" style="131" customWidth="1"/>
    <col min="10" max="10" width="5" style="131" customWidth="1"/>
    <col min="11" max="11" width="5.42578125" style="33" customWidth="1"/>
    <col min="12" max="12" width="8.140625" style="33" customWidth="1"/>
    <col min="13" max="15" width="3" customWidth="1"/>
    <col min="16" max="16" width="7.140625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3" width="3" customWidth="1"/>
    <col min="34" max="34" width="4" customWidth="1"/>
    <col min="35" max="35" width="3" customWidth="1"/>
    <col min="36" max="36" width="7.140625" customWidth="1"/>
    <col min="37" max="38" width="3" customWidth="1"/>
    <col min="39" max="39" width="4" customWidth="1"/>
    <col min="40" max="40" width="3" customWidth="1"/>
    <col min="41" max="41" width="7.140625" customWidth="1"/>
    <col min="42" max="43" width="3" customWidth="1"/>
    <col min="44" max="44" width="4" customWidth="1"/>
    <col min="45" max="45" width="3" customWidth="1"/>
    <col min="46" max="46" width="7.140625" customWidth="1"/>
    <col min="47" max="48" width="3" customWidth="1"/>
    <col min="49" max="49" width="4" customWidth="1"/>
    <col min="50" max="50" width="3" customWidth="1"/>
    <col min="51" max="51" width="7.140625" customWidth="1"/>
    <col min="52" max="53" width="3" customWidth="1"/>
    <col min="54" max="54" width="4" customWidth="1"/>
    <col min="55" max="55" width="3" customWidth="1"/>
    <col min="56" max="56" width="7.140625" customWidth="1"/>
    <col min="57" max="58" width="3" customWidth="1"/>
    <col min="59" max="59" width="4" customWidth="1"/>
    <col min="60" max="60" width="3" customWidth="1"/>
    <col min="61" max="61" width="7.140625" customWidth="1"/>
    <col min="62" max="63" width="3" customWidth="1"/>
    <col min="64" max="64" width="4" customWidth="1"/>
    <col min="65" max="65" width="3" customWidth="1"/>
    <col min="66" max="66" width="7.140625" customWidth="1"/>
    <col min="67" max="67" width="3.5703125" customWidth="1"/>
    <col min="68" max="68" width="2.85546875" customWidth="1"/>
    <col min="69" max="69" width="4" customWidth="1"/>
    <col min="70" max="70" width="2.85546875" customWidth="1"/>
    <col min="71" max="71" width="7.140625" customWidth="1"/>
  </cols>
  <sheetData>
    <row r="1" spans="1:71" x14ac:dyDescent="0.25">
      <c r="A1" s="48"/>
      <c r="B1" s="48"/>
      <c r="C1" s="48"/>
      <c r="D1" s="48"/>
      <c r="E1" s="48"/>
      <c r="F1" s="48"/>
      <c r="G1" s="48"/>
      <c r="H1" s="126"/>
      <c r="I1" s="126"/>
      <c r="J1" s="126"/>
      <c r="K1" s="63"/>
      <c r="L1" s="63"/>
      <c r="M1" s="389" t="s">
        <v>375</v>
      </c>
      <c r="N1" s="390"/>
      <c r="O1" s="390"/>
      <c r="P1" s="391"/>
      <c r="Q1" s="389" t="s">
        <v>138</v>
      </c>
      <c r="R1" s="390"/>
      <c r="S1" s="390"/>
      <c r="T1" s="390"/>
      <c r="U1" s="391"/>
      <c r="V1" s="389" t="s">
        <v>321</v>
      </c>
      <c r="W1" s="390"/>
      <c r="X1" s="390"/>
      <c r="Y1" s="390"/>
      <c r="Z1" s="391"/>
      <c r="AA1" s="389" t="s">
        <v>155</v>
      </c>
      <c r="AB1" s="390"/>
      <c r="AC1" s="390"/>
      <c r="AD1" s="390"/>
      <c r="AE1" s="391"/>
      <c r="AF1" s="389" t="s">
        <v>156</v>
      </c>
      <c r="AG1" s="390"/>
      <c r="AH1" s="390"/>
      <c r="AI1" s="390"/>
      <c r="AJ1" s="391"/>
      <c r="AK1" s="389" t="s">
        <v>78</v>
      </c>
      <c r="AL1" s="390"/>
      <c r="AM1" s="390"/>
      <c r="AN1" s="390"/>
      <c r="AO1" s="391"/>
      <c r="AP1" s="389" t="s">
        <v>79</v>
      </c>
      <c r="AQ1" s="390"/>
      <c r="AR1" s="390"/>
      <c r="AS1" s="390"/>
      <c r="AT1" s="391"/>
      <c r="AU1" s="389" t="s">
        <v>53</v>
      </c>
      <c r="AV1" s="390"/>
      <c r="AW1" s="390"/>
      <c r="AX1" s="390"/>
      <c r="AY1" s="391"/>
      <c r="AZ1" s="389" t="s">
        <v>54</v>
      </c>
      <c r="BA1" s="390"/>
      <c r="BB1" s="390"/>
      <c r="BC1" s="390"/>
      <c r="BD1" s="391"/>
      <c r="BE1" s="389" t="s">
        <v>48</v>
      </c>
      <c r="BF1" s="390"/>
      <c r="BG1" s="390"/>
      <c r="BH1" s="390"/>
      <c r="BI1" s="391"/>
      <c r="BJ1" s="389" t="s">
        <v>243</v>
      </c>
      <c r="BK1" s="390"/>
      <c r="BL1" s="390"/>
      <c r="BM1" s="390"/>
      <c r="BN1" s="391"/>
      <c r="BO1" s="389" t="s">
        <v>350</v>
      </c>
      <c r="BP1" s="390"/>
      <c r="BQ1" s="390"/>
      <c r="BR1" s="390"/>
      <c r="BS1" s="391"/>
    </row>
    <row r="2" spans="1:71" s="24" customFormat="1" ht="45.75" thickBot="1" x14ac:dyDescent="0.3">
      <c r="A2" s="8" t="s">
        <v>57</v>
      </c>
      <c r="B2" s="8" t="s">
        <v>10</v>
      </c>
      <c r="C2" s="8" t="s">
        <v>66</v>
      </c>
      <c r="D2" s="8" t="s">
        <v>67</v>
      </c>
      <c r="E2" s="124" t="s">
        <v>402</v>
      </c>
      <c r="F2" s="121" t="s">
        <v>178</v>
      </c>
      <c r="G2" s="121" t="s">
        <v>158</v>
      </c>
      <c r="H2" s="127" t="s">
        <v>401</v>
      </c>
      <c r="I2" s="127" t="s">
        <v>400</v>
      </c>
      <c r="J2" s="127" t="s">
        <v>159</v>
      </c>
      <c r="K2" s="64" t="s">
        <v>294</v>
      </c>
      <c r="L2" s="64" t="s">
        <v>191</v>
      </c>
      <c r="M2" s="9" t="s">
        <v>220</v>
      </c>
      <c r="N2" s="9" t="s">
        <v>221</v>
      </c>
      <c r="O2" s="9" t="s">
        <v>121</v>
      </c>
      <c r="P2" s="9" t="s">
        <v>122</v>
      </c>
      <c r="Q2" s="9" t="s">
        <v>123</v>
      </c>
      <c r="R2" s="9" t="s">
        <v>220</v>
      </c>
      <c r="S2" s="9" t="s">
        <v>221</v>
      </c>
      <c r="T2" s="9" t="s">
        <v>121</v>
      </c>
      <c r="U2" s="9" t="s">
        <v>122</v>
      </c>
      <c r="V2" s="9" t="s">
        <v>123</v>
      </c>
      <c r="W2" s="9" t="s">
        <v>220</v>
      </c>
      <c r="X2" s="9" t="s">
        <v>221</v>
      </c>
      <c r="Y2" s="9" t="s">
        <v>121</v>
      </c>
      <c r="Z2" s="9" t="s">
        <v>122</v>
      </c>
      <c r="AA2" s="9" t="s">
        <v>123</v>
      </c>
      <c r="AB2" s="9" t="s">
        <v>220</v>
      </c>
      <c r="AC2" s="9" t="s">
        <v>221</v>
      </c>
      <c r="AD2" s="9" t="s">
        <v>121</v>
      </c>
      <c r="AE2" s="9" t="s">
        <v>122</v>
      </c>
      <c r="AF2" s="9" t="s">
        <v>123</v>
      </c>
      <c r="AG2" s="9" t="s">
        <v>220</v>
      </c>
      <c r="AH2" s="9" t="s">
        <v>221</v>
      </c>
      <c r="AI2" s="9" t="s">
        <v>121</v>
      </c>
      <c r="AJ2" s="9" t="s">
        <v>122</v>
      </c>
      <c r="AK2" s="9" t="s">
        <v>123</v>
      </c>
      <c r="AL2" s="9" t="s">
        <v>220</v>
      </c>
      <c r="AM2" s="9" t="s">
        <v>221</v>
      </c>
      <c r="AN2" s="9" t="s">
        <v>121</v>
      </c>
      <c r="AO2" s="9" t="s">
        <v>122</v>
      </c>
      <c r="AP2" s="9" t="s">
        <v>123</v>
      </c>
      <c r="AQ2" s="9" t="s">
        <v>220</v>
      </c>
      <c r="AR2" s="9" t="s">
        <v>221</v>
      </c>
      <c r="AS2" s="9" t="s">
        <v>121</v>
      </c>
      <c r="AT2" s="9" t="s">
        <v>122</v>
      </c>
      <c r="AU2" s="9" t="s">
        <v>123</v>
      </c>
      <c r="AV2" s="9" t="s">
        <v>220</v>
      </c>
      <c r="AW2" s="9" t="s">
        <v>221</v>
      </c>
      <c r="AX2" s="9" t="s">
        <v>121</v>
      </c>
      <c r="AY2" s="9" t="s">
        <v>122</v>
      </c>
      <c r="AZ2" s="9" t="s">
        <v>123</v>
      </c>
      <c r="BA2" s="9" t="s">
        <v>220</v>
      </c>
      <c r="BB2" s="9" t="s">
        <v>221</v>
      </c>
      <c r="BC2" s="9" t="s">
        <v>121</v>
      </c>
      <c r="BD2" s="9" t="s">
        <v>122</v>
      </c>
      <c r="BE2" s="9" t="s">
        <v>123</v>
      </c>
      <c r="BF2" s="9" t="s">
        <v>220</v>
      </c>
      <c r="BG2" s="9" t="s">
        <v>221</v>
      </c>
      <c r="BH2" s="9" t="s">
        <v>121</v>
      </c>
      <c r="BI2" s="9" t="s">
        <v>122</v>
      </c>
      <c r="BJ2" s="9" t="s">
        <v>123</v>
      </c>
      <c r="BK2" s="9" t="s">
        <v>220</v>
      </c>
      <c r="BL2" s="9" t="s">
        <v>221</v>
      </c>
      <c r="BM2" s="9" t="s">
        <v>121</v>
      </c>
      <c r="BN2" s="9" t="s">
        <v>122</v>
      </c>
      <c r="BO2" s="9" t="s">
        <v>123</v>
      </c>
      <c r="BP2" s="9" t="s">
        <v>220</v>
      </c>
      <c r="BQ2" s="9" t="s">
        <v>221</v>
      </c>
      <c r="BR2" s="9" t="s">
        <v>121</v>
      </c>
      <c r="BS2" s="9" t="s">
        <v>122</v>
      </c>
    </row>
    <row r="3" spans="1:71" x14ac:dyDescent="0.25">
      <c r="A3" s="5" t="s">
        <v>42</v>
      </c>
      <c r="B3" s="6" t="s">
        <v>124</v>
      </c>
      <c r="C3" s="6"/>
      <c r="D3" s="6"/>
      <c r="E3" s="23">
        <v>104</v>
      </c>
      <c r="F3" s="6">
        <f>IF(B3="MAL",E3,IF(E3&gt;=11,E3+variables!$B$1,11))</f>
        <v>104</v>
      </c>
      <c r="G3" s="7">
        <f>BS3/F3</f>
        <v>0.97115384615384615</v>
      </c>
      <c r="H3" s="128">
        <v>100</v>
      </c>
      <c r="I3" s="128">
        <f>+H3+J3</f>
        <v>100</v>
      </c>
      <c r="J3" s="132"/>
      <c r="K3" s="18">
        <v>2019</v>
      </c>
      <c r="L3" s="18">
        <v>2019</v>
      </c>
      <c r="M3" s="11"/>
      <c r="N3" s="11"/>
      <c r="O3" s="11"/>
      <c r="P3" s="128">
        <f>+H3+M3+N3+O3</f>
        <v>100</v>
      </c>
      <c r="Q3" s="11"/>
      <c r="R3" s="11"/>
      <c r="S3" s="11">
        <v>1</v>
      </c>
      <c r="T3" s="11"/>
      <c r="U3" s="3">
        <f>SUM(P3:T3)</f>
        <v>101</v>
      </c>
      <c r="V3" s="11"/>
      <c r="W3" s="11"/>
      <c r="X3" s="11"/>
      <c r="Y3" s="11" t="s">
        <v>378</v>
      </c>
      <c r="Z3" s="3">
        <f>SUM(U3:Y3)</f>
        <v>101</v>
      </c>
      <c r="AA3" s="11"/>
      <c r="AB3" s="11"/>
      <c r="AC3" s="11"/>
      <c r="AD3" s="11"/>
      <c r="AE3" s="3">
        <f>SUM(Z3:AD3)</f>
        <v>101</v>
      </c>
      <c r="AF3" s="11"/>
      <c r="AG3" s="11"/>
      <c r="AH3" s="11"/>
      <c r="AI3" s="11"/>
      <c r="AJ3" s="3">
        <f>SUM(AE3:AI3)</f>
        <v>101</v>
      </c>
      <c r="AK3" s="11"/>
      <c r="AL3" s="11"/>
      <c r="AM3" s="11"/>
      <c r="AN3" s="11"/>
      <c r="AO3" s="3">
        <f>SUM(AJ3:AN3)</f>
        <v>101</v>
      </c>
      <c r="AP3" s="11"/>
      <c r="AQ3" s="11"/>
      <c r="AR3" s="11"/>
      <c r="AS3" s="11"/>
      <c r="AT3" s="3">
        <f>SUM(AO3:AS3)</f>
        <v>101</v>
      </c>
      <c r="AU3" s="11"/>
      <c r="AV3" s="11"/>
      <c r="AW3" s="11"/>
      <c r="AX3" s="11"/>
      <c r="AY3" s="3">
        <f>SUM(AT3:AX3)</f>
        <v>101</v>
      </c>
      <c r="AZ3" s="11"/>
      <c r="BA3" s="11"/>
      <c r="BB3" s="11"/>
      <c r="BC3" s="11"/>
      <c r="BD3" s="3">
        <f>SUM(AY3:BC3)</f>
        <v>101</v>
      </c>
      <c r="BE3" s="11"/>
      <c r="BF3" s="11"/>
      <c r="BG3" s="11"/>
      <c r="BH3" s="11"/>
      <c r="BI3" s="3">
        <f>SUM(BD3:BH3)</f>
        <v>101</v>
      </c>
      <c r="BJ3" s="11"/>
      <c r="BK3" s="11"/>
      <c r="BL3" s="11"/>
      <c r="BM3" s="11"/>
      <c r="BN3" s="3">
        <f>SUM(BI3:BM3)</f>
        <v>101</v>
      </c>
      <c r="BO3" s="11"/>
      <c r="BP3" s="11"/>
      <c r="BQ3" s="11"/>
      <c r="BR3" s="11"/>
      <c r="BS3" s="3">
        <f t="shared" ref="BS3:BS27" si="0">SUM(BN3:BR3)</f>
        <v>101</v>
      </c>
    </row>
    <row r="4" spans="1:71" s="163" customFormat="1" x14ac:dyDescent="0.25">
      <c r="A4" s="196"/>
      <c r="B4" s="184" t="s">
        <v>431</v>
      </c>
      <c r="C4" s="197">
        <v>1</v>
      </c>
      <c r="D4" s="184"/>
      <c r="E4" s="197">
        <v>16</v>
      </c>
      <c r="F4" s="159">
        <f>IF(B4="MAL",E4,IF(E4&gt;=11,E4+variables!$B$1,11))</f>
        <v>17</v>
      </c>
      <c r="G4" s="167">
        <f t="shared" ref="G4:G27" si="1">$BS4/F4</f>
        <v>0.82352941176470584</v>
      </c>
      <c r="H4" s="168">
        <v>2</v>
      </c>
      <c r="I4" s="168">
        <f t="shared" ref="I4:I27" si="2">+H4+J4</f>
        <v>3</v>
      </c>
      <c r="J4" s="188">
        <v>1</v>
      </c>
      <c r="K4" s="170">
        <v>2019</v>
      </c>
      <c r="L4" s="170">
        <v>2019</v>
      </c>
      <c r="M4" s="170"/>
      <c r="N4" s="170"/>
      <c r="O4" s="170"/>
      <c r="P4" s="161">
        <f>H4+SUM(M4:O4)</f>
        <v>2</v>
      </c>
      <c r="Q4" s="170"/>
      <c r="R4" s="170"/>
      <c r="S4" s="170"/>
      <c r="T4" s="170"/>
      <c r="U4" s="159">
        <f>SUM(P4:T4)</f>
        <v>2</v>
      </c>
      <c r="V4" s="170"/>
      <c r="W4" s="170"/>
      <c r="X4" s="170"/>
      <c r="Y4" s="170"/>
      <c r="Z4" s="159">
        <f>SUM(U4:Y4)</f>
        <v>2</v>
      </c>
      <c r="AA4" s="170"/>
      <c r="AB4" s="170"/>
      <c r="AC4" s="170"/>
      <c r="AD4" s="170"/>
      <c r="AE4" s="159">
        <f>SUM(Z4:AD4)</f>
        <v>2</v>
      </c>
      <c r="AF4" s="170"/>
      <c r="AG4" s="170"/>
      <c r="AH4" s="170"/>
      <c r="AI4" s="170"/>
      <c r="AJ4" s="159">
        <f>SUM(AE4:AI4)</f>
        <v>2</v>
      </c>
      <c r="AK4" s="170"/>
      <c r="AL4" s="170"/>
      <c r="AM4" s="170"/>
      <c r="AN4" s="170"/>
      <c r="AO4" s="159">
        <f>SUM(AJ4:AN4)</f>
        <v>2</v>
      </c>
      <c r="AP4" s="170">
        <v>1</v>
      </c>
      <c r="AQ4" s="170"/>
      <c r="AR4" s="170">
        <v>11</v>
      </c>
      <c r="AS4" s="170"/>
      <c r="AT4" s="159">
        <f>SUM(AO4:AS4)</f>
        <v>14</v>
      </c>
      <c r="AU4" s="170"/>
      <c r="AV4" s="170"/>
      <c r="AW4" s="170"/>
      <c r="AX4" s="170"/>
      <c r="AY4" s="159">
        <f>SUM(AT4:AX4)</f>
        <v>14</v>
      </c>
      <c r="AZ4" s="170"/>
      <c r="BA4" s="170"/>
      <c r="BB4" s="170"/>
      <c r="BC4" s="170"/>
      <c r="BD4" s="159">
        <f>SUM(AY4:BC4)</f>
        <v>14</v>
      </c>
      <c r="BE4" s="170"/>
      <c r="BF4" s="170"/>
      <c r="BG4" s="170"/>
      <c r="BH4" s="170"/>
      <c r="BI4" s="159">
        <f>SUM(BD4:BH4)</f>
        <v>14</v>
      </c>
      <c r="BJ4" s="170"/>
      <c r="BK4" s="170"/>
      <c r="BL4" s="170"/>
      <c r="BM4" s="170"/>
      <c r="BN4" s="159">
        <f>SUM(BI4:BM4)</f>
        <v>14</v>
      </c>
      <c r="BO4" s="170"/>
      <c r="BP4" s="170"/>
      <c r="BQ4" s="170"/>
      <c r="BR4" s="170"/>
      <c r="BS4" s="159">
        <f t="shared" si="0"/>
        <v>14</v>
      </c>
    </row>
    <row r="5" spans="1:71" s="322" customFormat="1" x14ac:dyDescent="0.25">
      <c r="A5" s="315"/>
      <c r="B5" s="315" t="s">
        <v>38</v>
      </c>
      <c r="C5" s="316">
        <v>2</v>
      </c>
      <c r="D5" s="316">
        <v>4643</v>
      </c>
      <c r="E5" s="316">
        <v>24</v>
      </c>
      <c r="F5" s="315">
        <f>IF(B5="MAL",E5,IF(E5&gt;=11,E5+variables!$B$1,11))</f>
        <v>25</v>
      </c>
      <c r="G5" s="323">
        <f t="shared" si="1"/>
        <v>1.1599999999999999</v>
      </c>
      <c r="H5" s="324">
        <v>16</v>
      </c>
      <c r="I5" s="324">
        <f t="shared" si="2"/>
        <v>16</v>
      </c>
      <c r="J5" s="320"/>
      <c r="K5" s="326">
        <v>2019</v>
      </c>
      <c r="L5" s="326">
        <v>2019</v>
      </c>
      <c r="M5" s="321"/>
      <c r="N5" s="321"/>
      <c r="O5" s="321"/>
      <c r="P5" s="319">
        <f>H5+SUM(M5:O5)</f>
        <v>16</v>
      </c>
      <c r="Q5" s="321"/>
      <c r="R5" s="321">
        <v>1</v>
      </c>
      <c r="S5" s="321"/>
      <c r="T5" s="321"/>
      <c r="U5" s="315">
        <f>SUM(P5:T5)</f>
        <v>17</v>
      </c>
      <c r="V5" s="321"/>
      <c r="W5" s="321">
        <v>1</v>
      </c>
      <c r="X5" s="321">
        <v>3</v>
      </c>
      <c r="Y5" s="321"/>
      <c r="Z5" s="315">
        <f>SUM(U5:Y5)</f>
        <v>21</v>
      </c>
      <c r="AA5" s="321"/>
      <c r="AB5" s="321"/>
      <c r="AC5" s="321"/>
      <c r="AD5" s="321"/>
      <c r="AE5" s="315">
        <f>SUM(Z5:AD5)</f>
        <v>21</v>
      </c>
      <c r="AF5" s="321"/>
      <c r="AG5" s="321"/>
      <c r="AH5" s="321"/>
      <c r="AI5" s="321"/>
      <c r="AJ5" s="315">
        <f>SUM(AE5:AI5)</f>
        <v>21</v>
      </c>
      <c r="AK5" s="321"/>
      <c r="AL5" s="321"/>
      <c r="AM5" s="321"/>
      <c r="AN5" s="321"/>
      <c r="AO5" s="315">
        <f>SUM(AJ5:AN5)</f>
        <v>21</v>
      </c>
      <c r="AP5" s="321"/>
      <c r="AQ5" s="321">
        <v>2</v>
      </c>
      <c r="AR5" s="321">
        <v>6</v>
      </c>
      <c r="AS5" s="321"/>
      <c r="AT5" s="315">
        <f>SUM(AO5:AS5)</f>
        <v>29</v>
      </c>
      <c r="AU5" s="321"/>
      <c r="AV5" s="321"/>
      <c r="AW5" s="321"/>
      <c r="AX5" s="321"/>
      <c r="AY5" s="315">
        <f>SUM(AT5:AX5)</f>
        <v>29</v>
      </c>
      <c r="AZ5" s="321"/>
      <c r="BA5" s="321"/>
      <c r="BB5" s="321"/>
      <c r="BC5" s="321"/>
      <c r="BD5" s="315">
        <f>SUM(AY5:BC5)</f>
        <v>29</v>
      </c>
      <c r="BE5" s="321"/>
      <c r="BF5" s="321"/>
      <c r="BG5" s="321"/>
      <c r="BH5" s="321"/>
      <c r="BI5" s="315">
        <f>SUM(BD5:BH5)</f>
        <v>29</v>
      </c>
      <c r="BJ5" s="321"/>
      <c r="BK5" s="321"/>
      <c r="BL5" s="321"/>
      <c r="BM5" s="321"/>
      <c r="BN5" s="315">
        <f>SUM(BI5:BM5)</f>
        <v>29</v>
      </c>
      <c r="BO5" s="321"/>
      <c r="BP5" s="321"/>
      <c r="BQ5" s="321"/>
      <c r="BR5" s="321"/>
      <c r="BS5" s="315">
        <f t="shared" si="0"/>
        <v>29</v>
      </c>
    </row>
    <row r="6" spans="1:71" s="322" customFormat="1" x14ac:dyDescent="0.25">
      <c r="A6" s="315"/>
      <c r="B6" s="315" t="s">
        <v>25</v>
      </c>
      <c r="C6" s="316">
        <v>8</v>
      </c>
      <c r="D6" s="316" t="s">
        <v>195</v>
      </c>
      <c r="E6" s="316">
        <v>31</v>
      </c>
      <c r="F6" s="315">
        <f>IF(B6="MAL",E6,IF(E6&gt;=11,E6+variables!$B$1,11))</f>
        <v>32</v>
      </c>
      <c r="G6" s="323">
        <f t="shared" si="1"/>
        <v>1.03125</v>
      </c>
      <c r="H6" s="324">
        <v>17</v>
      </c>
      <c r="I6" s="324">
        <f t="shared" si="2"/>
        <v>17</v>
      </c>
      <c r="J6" s="320"/>
      <c r="K6" s="326">
        <v>2019</v>
      </c>
      <c r="L6" s="326">
        <v>2019</v>
      </c>
      <c r="M6" s="321"/>
      <c r="N6" s="321"/>
      <c r="O6" s="321"/>
      <c r="P6" s="319">
        <f t="shared" ref="P6:P27" si="3">H6+SUM(M6:O6)</f>
        <v>17</v>
      </c>
      <c r="Q6" s="321"/>
      <c r="R6" s="321"/>
      <c r="S6" s="321"/>
      <c r="T6" s="321"/>
      <c r="U6" s="315">
        <f>SUM(P6:T6)</f>
        <v>17</v>
      </c>
      <c r="V6" s="321"/>
      <c r="W6" s="321">
        <v>2</v>
      </c>
      <c r="X6" s="321">
        <v>3</v>
      </c>
      <c r="Y6" s="321"/>
      <c r="Z6" s="315">
        <f>SUM(U6:Y6)</f>
        <v>22</v>
      </c>
      <c r="AA6" s="321"/>
      <c r="AB6" s="321"/>
      <c r="AC6" s="321">
        <v>9</v>
      </c>
      <c r="AD6" s="321">
        <v>1</v>
      </c>
      <c r="AE6" s="315">
        <f>SUM(Z6:AD6)</f>
        <v>32</v>
      </c>
      <c r="AF6" s="321"/>
      <c r="AG6" s="321"/>
      <c r="AH6" s="321"/>
      <c r="AI6" s="321"/>
      <c r="AJ6" s="315">
        <f>SUM(AE6:AI6)</f>
        <v>32</v>
      </c>
      <c r="AK6" s="321"/>
      <c r="AL6" s="321"/>
      <c r="AM6" s="321"/>
      <c r="AN6" s="321"/>
      <c r="AO6" s="315">
        <f>SUM(AJ6:AN6)</f>
        <v>32</v>
      </c>
      <c r="AP6" s="321"/>
      <c r="AQ6" s="321">
        <v>1</v>
      </c>
      <c r="AR6" s="321"/>
      <c r="AS6" s="321"/>
      <c r="AT6" s="315">
        <f>SUM(AO6:AS6)</f>
        <v>33</v>
      </c>
      <c r="AU6" s="321"/>
      <c r="AV6" s="321"/>
      <c r="AW6" s="321"/>
      <c r="AX6" s="321"/>
      <c r="AY6" s="315">
        <f>SUM(AT6:AX6)</f>
        <v>33</v>
      </c>
      <c r="AZ6" s="321"/>
      <c r="BA6" s="321"/>
      <c r="BB6" s="321"/>
      <c r="BC6" s="321"/>
      <c r="BD6" s="315">
        <f>SUM(AY6:BC6)</f>
        <v>33</v>
      </c>
      <c r="BE6" s="321"/>
      <c r="BF6" s="321"/>
      <c r="BG6" s="321"/>
      <c r="BH6" s="321"/>
      <c r="BI6" s="315">
        <f>SUM(BD6:BH6)</f>
        <v>33</v>
      </c>
      <c r="BJ6" s="321"/>
      <c r="BK6" s="321"/>
      <c r="BL6" s="321"/>
      <c r="BM6" s="321"/>
      <c r="BN6" s="315">
        <f>SUM(BI6:BM6)</f>
        <v>33</v>
      </c>
      <c r="BO6" s="321"/>
      <c r="BP6" s="321"/>
      <c r="BQ6" s="321"/>
      <c r="BR6" s="321"/>
      <c r="BS6" s="315">
        <f t="shared" si="0"/>
        <v>33</v>
      </c>
    </row>
    <row r="7" spans="1:71" s="163" customFormat="1" x14ac:dyDescent="0.25">
      <c r="A7" s="159"/>
      <c r="B7" s="159" t="s">
        <v>98</v>
      </c>
      <c r="C7" s="198">
        <v>11</v>
      </c>
      <c r="D7" s="198">
        <v>10210</v>
      </c>
      <c r="E7" s="198">
        <v>23</v>
      </c>
      <c r="F7" s="159">
        <f>IF(B7="MAL",E7,IF(E7&gt;=11,E7+variables!$B$1,11))</f>
        <v>24</v>
      </c>
      <c r="G7" s="167">
        <f t="shared" si="1"/>
        <v>0.83333333333333337</v>
      </c>
      <c r="H7" s="168">
        <v>10</v>
      </c>
      <c r="I7" s="168">
        <f t="shared" si="2"/>
        <v>10</v>
      </c>
      <c r="J7" s="169"/>
      <c r="K7" s="170">
        <v>2019</v>
      </c>
      <c r="L7" s="170">
        <v>2019</v>
      </c>
      <c r="M7" s="162"/>
      <c r="N7" s="162"/>
      <c r="O7" s="162"/>
      <c r="P7" s="161">
        <f t="shared" si="3"/>
        <v>10</v>
      </c>
      <c r="Q7" s="162"/>
      <c r="R7" s="162"/>
      <c r="S7" s="162"/>
      <c r="T7" s="162"/>
      <c r="U7" s="159">
        <f>SUM(P7:T7)</f>
        <v>10</v>
      </c>
      <c r="V7" s="162"/>
      <c r="W7" s="162"/>
      <c r="X7" s="162"/>
      <c r="Y7" s="162"/>
      <c r="Z7" s="159">
        <f>SUM(U7:Y7)</f>
        <v>10</v>
      </c>
      <c r="AA7" s="162"/>
      <c r="AB7" s="162"/>
      <c r="AC7" s="162"/>
      <c r="AD7" s="162"/>
      <c r="AE7" s="159">
        <f>SUM(Z7:AD7)</f>
        <v>10</v>
      </c>
      <c r="AF7" s="162"/>
      <c r="AG7" s="162"/>
      <c r="AH7" s="162"/>
      <c r="AI7" s="162"/>
      <c r="AJ7" s="159">
        <f>SUM(AE7:AI7)</f>
        <v>10</v>
      </c>
      <c r="AK7" s="162"/>
      <c r="AL7" s="162"/>
      <c r="AM7" s="162"/>
      <c r="AN7" s="162"/>
      <c r="AO7" s="159">
        <f>SUM(AJ7:AN7)</f>
        <v>10</v>
      </c>
      <c r="AP7" s="162"/>
      <c r="AQ7" s="162"/>
      <c r="AR7" s="162"/>
      <c r="AS7" s="162"/>
      <c r="AT7" s="159">
        <f>SUM(AO7:AS7)</f>
        <v>10</v>
      </c>
      <c r="AU7" s="162"/>
      <c r="AV7" s="162">
        <v>1</v>
      </c>
      <c r="AW7" s="162">
        <v>9</v>
      </c>
      <c r="AX7" s="162"/>
      <c r="AY7" s="159">
        <f>SUM(AT7:AX7)</f>
        <v>20</v>
      </c>
      <c r="AZ7" s="162"/>
      <c r="BA7" s="162"/>
      <c r="BB7" s="162"/>
      <c r="BC7" s="162"/>
      <c r="BD7" s="159">
        <f>SUM(AY7:BC7)</f>
        <v>20</v>
      </c>
      <c r="BE7" s="162"/>
      <c r="BF7" s="162"/>
      <c r="BG7" s="162"/>
      <c r="BH7" s="162"/>
      <c r="BI7" s="159">
        <f>SUM(BD7:BH7)</f>
        <v>20</v>
      </c>
      <c r="BJ7" s="162"/>
      <c r="BK7" s="162"/>
      <c r="BL7" s="162"/>
      <c r="BM7" s="162"/>
      <c r="BN7" s="159">
        <f>SUM(BI7:BM7)</f>
        <v>20</v>
      </c>
      <c r="BO7" s="162"/>
      <c r="BP7" s="162"/>
      <c r="BQ7" s="162"/>
      <c r="BR7" s="162"/>
      <c r="BS7" s="159">
        <f t="shared" si="0"/>
        <v>20</v>
      </c>
    </row>
    <row r="8" spans="1:71" s="163" customFormat="1" x14ac:dyDescent="0.25">
      <c r="A8" s="159"/>
      <c r="B8" s="159" t="s">
        <v>325</v>
      </c>
      <c r="C8" s="198">
        <v>17</v>
      </c>
      <c r="D8" s="198">
        <v>2488</v>
      </c>
      <c r="E8" s="198">
        <v>37</v>
      </c>
      <c r="F8" s="159">
        <f>IF(B8="MAL",E8,IF(E8&gt;=11,E8+variables!$B$1,11))</f>
        <v>38</v>
      </c>
      <c r="G8" s="167">
        <f t="shared" si="1"/>
        <v>0.81578947368421051</v>
      </c>
      <c r="H8" s="168">
        <v>12</v>
      </c>
      <c r="I8" s="168">
        <f t="shared" si="2"/>
        <v>12</v>
      </c>
      <c r="J8" s="169"/>
      <c r="K8" s="170">
        <v>2019</v>
      </c>
      <c r="L8" s="170">
        <v>2019</v>
      </c>
      <c r="M8" s="162"/>
      <c r="N8" s="162"/>
      <c r="O8" s="162"/>
      <c r="P8" s="161">
        <f t="shared" si="3"/>
        <v>12</v>
      </c>
      <c r="Q8" s="162"/>
      <c r="R8" s="162"/>
      <c r="S8" s="162"/>
      <c r="T8" s="162"/>
      <c r="U8" s="159">
        <f t="shared" ref="U8:U19" si="4">SUM(P8:T8)</f>
        <v>12</v>
      </c>
      <c r="V8" s="162"/>
      <c r="W8" s="162"/>
      <c r="X8" s="162"/>
      <c r="Y8" s="162"/>
      <c r="Z8" s="159">
        <f t="shared" ref="Z8:Z19" si="5">SUM(U8:Y8)</f>
        <v>12</v>
      </c>
      <c r="AA8" s="162"/>
      <c r="AB8" s="162"/>
      <c r="AC8" s="162"/>
      <c r="AD8" s="162"/>
      <c r="AE8" s="159">
        <f t="shared" ref="AE8:AE19" si="6">SUM(Z8:AD8)</f>
        <v>12</v>
      </c>
      <c r="AF8" s="162"/>
      <c r="AG8" s="162">
        <v>1</v>
      </c>
      <c r="AH8" s="162">
        <v>6</v>
      </c>
      <c r="AI8" s="162"/>
      <c r="AJ8" s="159">
        <f t="shared" ref="AJ8:AJ19" si="7">SUM(AE8:AI8)</f>
        <v>19</v>
      </c>
      <c r="AK8" s="162"/>
      <c r="AL8" s="162"/>
      <c r="AM8" s="162">
        <v>6</v>
      </c>
      <c r="AN8" s="162"/>
      <c r="AO8" s="159">
        <f t="shared" ref="AO8:AO19" si="8">SUM(AJ8:AN8)</f>
        <v>25</v>
      </c>
      <c r="AP8" s="162"/>
      <c r="AQ8" s="162"/>
      <c r="AR8" s="162">
        <v>4</v>
      </c>
      <c r="AS8" s="162"/>
      <c r="AT8" s="159">
        <f t="shared" ref="AT8:AT19" si="9">SUM(AO8:AS8)</f>
        <v>29</v>
      </c>
      <c r="AU8" s="162"/>
      <c r="AV8" s="162"/>
      <c r="AW8" s="162"/>
      <c r="AX8" s="162"/>
      <c r="AY8" s="159">
        <f t="shared" ref="AY8:AY19" si="10">SUM(AT8:AX8)</f>
        <v>29</v>
      </c>
      <c r="AZ8" s="162"/>
      <c r="BA8" s="162"/>
      <c r="BB8" s="162">
        <v>2</v>
      </c>
      <c r="BC8" s="162"/>
      <c r="BD8" s="159">
        <f t="shared" ref="BD8:BD19" si="11">SUM(AY8:BC8)</f>
        <v>31</v>
      </c>
      <c r="BE8" s="162"/>
      <c r="BF8" s="162"/>
      <c r="BG8" s="162"/>
      <c r="BH8" s="162"/>
      <c r="BI8" s="159">
        <f t="shared" ref="BI8:BI19" si="12">SUM(BD8:BH8)</f>
        <v>31</v>
      </c>
      <c r="BJ8" s="162"/>
      <c r="BK8" s="162"/>
      <c r="BL8" s="162"/>
      <c r="BM8" s="162"/>
      <c r="BN8" s="159">
        <f t="shared" ref="BN8:BN19" si="13">SUM(BI8:BM8)</f>
        <v>31</v>
      </c>
      <c r="BO8" s="162"/>
      <c r="BP8" s="162"/>
      <c r="BQ8" s="162"/>
      <c r="BR8" s="162"/>
      <c r="BS8" s="159">
        <f t="shared" si="0"/>
        <v>31</v>
      </c>
    </row>
    <row r="9" spans="1:71" s="351" customFormat="1" x14ac:dyDescent="0.25">
      <c r="A9" s="347"/>
      <c r="B9" s="347" t="s">
        <v>208</v>
      </c>
      <c r="C9" s="363">
        <v>18</v>
      </c>
      <c r="D9" s="363">
        <v>9272</v>
      </c>
      <c r="E9" s="363">
        <v>23</v>
      </c>
      <c r="F9" s="347">
        <f>IF(B9="MAL",E9,IF(E9&gt;=11,E9+variables!$B$1,11))</f>
        <v>24</v>
      </c>
      <c r="G9" s="355">
        <f t="shared" si="1"/>
        <v>1</v>
      </c>
      <c r="H9" s="356">
        <v>7</v>
      </c>
      <c r="I9" s="356">
        <f t="shared" si="2"/>
        <v>9</v>
      </c>
      <c r="J9" s="357">
        <v>2</v>
      </c>
      <c r="K9" s="358">
        <v>2019</v>
      </c>
      <c r="L9" s="358">
        <v>2019</v>
      </c>
      <c r="M9" s="350"/>
      <c r="N9" s="350"/>
      <c r="O9" s="350"/>
      <c r="P9" s="349">
        <f t="shared" si="3"/>
        <v>7</v>
      </c>
      <c r="Q9" s="350"/>
      <c r="R9" s="350"/>
      <c r="S9" s="350"/>
      <c r="T9" s="350"/>
      <c r="U9" s="347">
        <f t="shared" si="4"/>
        <v>7</v>
      </c>
      <c r="V9" s="350"/>
      <c r="W9" s="350"/>
      <c r="X9" s="350">
        <v>16</v>
      </c>
      <c r="Y9" s="350"/>
      <c r="Z9" s="347">
        <f t="shared" si="5"/>
        <v>23</v>
      </c>
      <c r="AA9" s="350"/>
      <c r="AB9" s="350"/>
      <c r="AC9" s="350"/>
      <c r="AD9" s="350"/>
      <c r="AE9" s="347">
        <f t="shared" si="6"/>
        <v>23</v>
      </c>
      <c r="AF9" s="350"/>
      <c r="AG9" s="350"/>
      <c r="AH9" s="350"/>
      <c r="AI9" s="350"/>
      <c r="AJ9" s="347">
        <f t="shared" si="7"/>
        <v>23</v>
      </c>
      <c r="AK9" s="350"/>
      <c r="AL9" s="350"/>
      <c r="AM9" s="350"/>
      <c r="AN9" s="350"/>
      <c r="AO9" s="347">
        <f t="shared" si="8"/>
        <v>23</v>
      </c>
      <c r="AP9" s="350"/>
      <c r="AQ9" s="350">
        <v>1</v>
      </c>
      <c r="AR9" s="350"/>
      <c r="AS9" s="350"/>
      <c r="AT9" s="347">
        <f t="shared" si="9"/>
        <v>24</v>
      </c>
      <c r="AU9" s="350"/>
      <c r="AV9" s="350"/>
      <c r="AW9" s="350"/>
      <c r="AX9" s="350"/>
      <c r="AY9" s="347">
        <f t="shared" si="10"/>
        <v>24</v>
      </c>
      <c r="AZ9" s="350"/>
      <c r="BA9" s="350"/>
      <c r="BB9" s="350"/>
      <c r="BC9" s="350"/>
      <c r="BD9" s="347">
        <f t="shared" si="11"/>
        <v>24</v>
      </c>
      <c r="BE9" s="350"/>
      <c r="BF9" s="350"/>
      <c r="BG9" s="350"/>
      <c r="BH9" s="350"/>
      <c r="BI9" s="347">
        <f t="shared" si="12"/>
        <v>24</v>
      </c>
      <c r="BJ9" s="350"/>
      <c r="BK9" s="350"/>
      <c r="BL9" s="350"/>
      <c r="BM9" s="350"/>
      <c r="BN9" s="347">
        <f t="shared" si="13"/>
        <v>24</v>
      </c>
      <c r="BO9" s="350"/>
      <c r="BP9" s="350"/>
      <c r="BQ9" s="350"/>
      <c r="BR9" s="350"/>
      <c r="BS9" s="347">
        <f t="shared" si="0"/>
        <v>24</v>
      </c>
    </row>
    <row r="10" spans="1:71" s="163" customFormat="1" x14ac:dyDescent="0.25">
      <c r="A10" s="159"/>
      <c r="B10" s="159" t="s">
        <v>128</v>
      </c>
      <c r="C10" s="198">
        <v>19</v>
      </c>
      <c r="D10" s="198">
        <v>10066</v>
      </c>
      <c r="E10" s="198">
        <v>29</v>
      </c>
      <c r="F10" s="159">
        <f>IF(B10="MAL",E10,IF(E10&gt;=11,E10+variables!$B$1,11))</f>
        <v>30</v>
      </c>
      <c r="G10" s="167">
        <f t="shared" si="1"/>
        <v>0.8666666666666667</v>
      </c>
      <c r="H10" s="168">
        <v>19</v>
      </c>
      <c r="I10" s="168">
        <f t="shared" si="2"/>
        <v>19</v>
      </c>
      <c r="J10" s="169"/>
      <c r="K10" s="170">
        <v>2019</v>
      </c>
      <c r="L10" s="170">
        <v>2019</v>
      </c>
      <c r="M10" s="162"/>
      <c r="N10" s="162"/>
      <c r="O10" s="162"/>
      <c r="P10" s="161">
        <f t="shared" si="3"/>
        <v>19</v>
      </c>
      <c r="Q10" s="162"/>
      <c r="R10" s="162"/>
      <c r="S10" s="162"/>
      <c r="T10" s="162"/>
      <c r="U10" s="159">
        <f t="shared" si="4"/>
        <v>19</v>
      </c>
      <c r="V10" s="162"/>
      <c r="W10" s="162"/>
      <c r="X10" s="162"/>
      <c r="Y10" s="162"/>
      <c r="Z10" s="159">
        <f t="shared" si="5"/>
        <v>19</v>
      </c>
      <c r="AA10" s="162"/>
      <c r="AB10" s="162"/>
      <c r="AC10" s="162"/>
      <c r="AD10" s="162"/>
      <c r="AE10" s="159">
        <f t="shared" si="6"/>
        <v>19</v>
      </c>
      <c r="AF10" s="162"/>
      <c r="AG10" s="162"/>
      <c r="AH10" s="162"/>
      <c r="AI10" s="162"/>
      <c r="AJ10" s="159">
        <f t="shared" si="7"/>
        <v>19</v>
      </c>
      <c r="AK10" s="162"/>
      <c r="AL10" s="162"/>
      <c r="AM10" s="162"/>
      <c r="AN10" s="162"/>
      <c r="AO10" s="159">
        <f t="shared" si="8"/>
        <v>19</v>
      </c>
      <c r="AP10" s="162"/>
      <c r="AQ10" s="162"/>
      <c r="AR10" s="162">
        <v>6</v>
      </c>
      <c r="AS10" s="162"/>
      <c r="AT10" s="159">
        <f t="shared" si="9"/>
        <v>25</v>
      </c>
      <c r="AU10" s="162"/>
      <c r="AV10" s="162"/>
      <c r="AW10" s="162"/>
      <c r="AX10" s="162">
        <v>1</v>
      </c>
      <c r="AY10" s="159">
        <f t="shared" si="10"/>
        <v>26</v>
      </c>
      <c r="AZ10" s="162"/>
      <c r="BA10" s="162"/>
      <c r="BB10" s="162"/>
      <c r="BC10" s="162"/>
      <c r="BD10" s="159">
        <f t="shared" si="11"/>
        <v>26</v>
      </c>
      <c r="BE10" s="162"/>
      <c r="BF10" s="162"/>
      <c r="BG10" s="162"/>
      <c r="BH10" s="162"/>
      <c r="BI10" s="159">
        <f t="shared" si="12"/>
        <v>26</v>
      </c>
      <c r="BJ10" s="162"/>
      <c r="BK10" s="162"/>
      <c r="BL10" s="162"/>
      <c r="BM10" s="162"/>
      <c r="BN10" s="159">
        <f t="shared" si="13"/>
        <v>26</v>
      </c>
      <c r="BO10" s="162"/>
      <c r="BP10" s="162"/>
      <c r="BQ10" s="162"/>
      <c r="BR10" s="162"/>
      <c r="BS10" s="159">
        <f t="shared" si="0"/>
        <v>26</v>
      </c>
    </row>
    <row r="11" spans="1:71" s="33" customFormat="1" x14ac:dyDescent="0.25">
      <c r="A11" s="3"/>
      <c r="B11" s="3" t="s">
        <v>194</v>
      </c>
      <c r="C11" s="19">
        <v>23</v>
      </c>
      <c r="D11" s="19">
        <v>7909</v>
      </c>
      <c r="E11" s="19">
        <v>28</v>
      </c>
      <c r="F11" s="3">
        <f>IF(B11="MAL",E11,IF(E11&gt;=11,E11+variables!$B$1,11))</f>
        <v>29</v>
      </c>
      <c r="G11" s="68">
        <f t="shared" si="1"/>
        <v>0.96551724137931039</v>
      </c>
      <c r="H11" s="125">
        <v>11</v>
      </c>
      <c r="I11" s="128">
        <f t="shared" si="2"/>
        <v>11</v>
      </c>
      <c r="J11" s="133"/>
      <c r="K11" s="18">
        <v>2019</v>
      </c>
      <c r="L11" s="170">
        <v>2019</v>
      </c>
      <c r="M11" s="13"/>
      <c r="N11" s="13"/>
      <c r="O11" s="13"/>
      <c r="P11" s="119">
        <f t="shared" si="3"/>
        <v>11</v>
      </c>
      <c r="Q11" s="13"/>
      <c r="R11" s="13"/>
      <c r="S11" s="13"/>
      <c r="T11" s="13"/>
      <c r="U11" s="3">
        <f t="shared" si="4"/>
        <v>11</v>
      </c>
      <c r="V11" s="13"/>
      <c r="W11" s="13"/>
      <c r="X11" s="13"/>
      <c r="Y11" s="13"/>
      <c r="Z11" s="3">
        <f t="shared" si="5"/>
        <v>11</v>
      </c>
      <c r="AA11" s="13"/>
      <c r="AB11" s="13"/>
      <c r="AC11" s="13"/>
      <c r="AD11" s="13"/>
      <c r="AE11" s="3">
        <f t="shared" si="6"/>
        <v>11</v>
      </c>
      <c r="AF11" s="13"/>
      <c r="AG11" s="13"/>
      <c r="AH11" s="13"/>
      <c r="AI11" s="13"/>
      <c r="AJ11" s="3">
        <f t="shared" si="7"/>
        <v>11</v>
      </c>
      <c r="AK11" s="13"/>
      <c r="AL11" s="13"/>
      <c r="AM11" s="13">
        <v>16</v>
      </c>
      <c r="AN11" s="13">
        <v>1</v>
      </c>
      <c r="AO11" s="3">
        <f t="shared" si="8"/>
        <v>28</v>
      </c>
      <c r="AP11" s="13"/>
      <c r="AQ11" s="13"/>
      <c r="AR11" s="13"/>
      <c r="AS11" s="13"/>
      <c r="AT11" s="3">
        <f t="shared" si="9"/>
        <v>28</v>
      </c>
      <c r="AU11" s="13"/>
      <c r="AV11" s="13"/>
      <c r="AW11" s="13"/>
      <c r="AX11" s="13"/>
      <c r="AY11" s="3">
        <f t="shared" si="10"/>
        <v>28</v>
      </c>
      <c r="AZ11" s="13"/>
      <c r="BA11" s="13"/>
      <c r="BB11" s="13"/>
      <c r="BC11" s="13"/>
      <c r="BD11" s="3">
        <f t="shared" si="11"/>
        <v>28</v>
      </c>
      <c r="BE11" s="13"/>
      <c r="BF11" s="13"/>
      <c r="BG11" s="13"/>
      <c r="BH11" s="13"/>
      <c r="BI11" s="3">
        <f t="shared" si="12"/>
        <v>28</v>
      </c>
      <c r="BJ11" s="13"/>
      <c r="BK11" s="13"/>
      <c r="BL11" s="13"/>
      <c r="BM11" s="13"/>
      <c r="BN11" s="3">
        <f t="shared" si="13"/>
        <v>28</v>
      </c>
      <c r="BO11" s="13"/>
      <c r="BP11" s="13"/>
      <c r="BQ11" s="13"/>
      <c r="BR11" s="13"/>
      <c r="BS11" s="3">
        <f t="shared" si="0"/>
        <v>28</v>
      </c>
    </row>
    <row r="12" spans="1:71" s="33" customFormat="1" x14ac:dyDescent="0.25">
      <c r="A12" s="3"/>
      <c r="B12" s="105" t="s">
        <v>114</v>
      </c>
      <c r="C12" s="19">
        <v>25</v>
      </c>
      <c r="D12" s="19">
        <v>5625</v>
      </c>
      <c r="E12" s="19">
        <v>24</v>
      </c>
      <c r="F12" s="3">
        <f>IF(B12="MAL",E12,IF(E12&gt;=11,E12+variables!$B$1,11))</f>
        <v>25</v>
      </c>
      <c r="G12" s="68">
        <f t="shared" si="1"/>
        <v>0.72</v>
      </c>
      <c r="H12" s="125">
        <v>3</v>
      </c>
      <c r="I12" s="128">
        <f t="shared" si="2"/>
        <v>3</v>
      </c>
      <c r="J12" s="133"/>
      <c r="K12" s="18">
        <v>2021</v>
      </c>
      <c r="L12" s="170">
        <v>2019</v>
      </c>
      <c r="M12" s="13"/>
      <c r="N12" s="13"/>
      <c r="O12" s="13"/>
      <c r="P12" s="119">
        <f t="shared" si="3"/>
        <v>3</v>
      </c>
      <c r="Q12" s="13"/>
      <c r="R12" s="13"/>
      <c r="S12" s="13"/>
      <c r="T12" s="13"/>
      <c r="U12" s="3">
        <f t="shared" si="4"/>
        <v>3</v>
      </c>
      <c r="V12" s="13"/>
      <c r="W12" s="13"/>
      <c r="X12" s="13"/>
      <c r="Y12" s="13"/>
      <c r="Z12" s="3">
        <f t="shared" si="5"/>
        <v>3</v>
      </c>
      <c r="AA12" s="13"/>
      <c r="AB12" s="13"/>
      <c r="AC12" s="13">
        <v>11</v>
      </c>
      <c r="AD12" s="13"/>
      <c r="AE12" s="3">
        <f t="shared" si="6"/>
        <v>14</v>
      </c>
      <c r="AF12" s="13"/>
      <c r="AG12" s="13"/>
      <c r="AH12" s="13"/>
      <c r="AI12" s="13"/>
      <c r="AJ12" s="3">
        <f t="shared" si="7"/>
        <v>14</v>
      </c>
      <c r="AK12" s="13"/>
      <c r="AL12" s="13"/>
      <c r="AM12" s="13"/>
      <c r="AN12" s="13"/>
      <c r="AO12" s="3">
        <f t="shared" si="8"/>
        <v>14</v>
      </c>
      <c r="AP12" s="13"/>
      <c r="AQ12" s="13"/>
      <c r="AR12" s="13">
        <v>3</v>
      </c>
      <c r="AS12" s="13">
        <v>1</v>
      </c>
      <c r="AT12" s="3">
        <f t="shared" si="9"/>
        <v>18</v>
      </c>
      <c r="AU12" s="13"/>
      <c r="AV12" s="13"/>
      <c r="AW12" s="13"/>
      <c r="AX12" s="13"/>
      <c r="AY12" s="3">
        <f t="shared" si="10"/>
        <v>18</v>
      </c>
      <c r="AZ12" s="13"/>
      <c r="BA12" s="13"/>
      <c r="BB12" s="13"/>
      <c r="BC12" s="13"/>
      <c r="BD12" s="3">
        <f t="shared" si="11"/>
        <v>18</v>
      </c>
      <c r="BE12" s="13"/>
      <c r="BF12" s="13"/>
      <c r="BG12" s="13"/>
      <c r="BH12" s="13"/>
      <c r="BI12" s="3">
        <f t="shared" si="12"/>
        <v>18</v>
      </c>
      <c r="BJ12" s="13"/>
      <c r="BK12" s="13"/>
      <c r="BL12" s="13"/>
      <c r="BM12" s="13"/>
      <c r="BN12" s="3">
        <f t="shared" si="13"/>
        <v>18</v>
      </c>
      <c r="BO12" s="13"/>
      <c r="BP12" s="13"/>
      <c r="BQ12" s="13"/>
      <c r="BR12" s="13"/>
      <c r="BS12" s="3">
        <f t="shared" si="0"/>
        <v>18</v>
      </c>
    </row>
    <row r="13" spans="1:71" s="33" customFormat="1" x14ac:dyDescent="0.25">
      <c r="A13" s="3"/>
      <c r="B13" s="3" t="s">
        <v>382</v>
      </c>
      <c r="C13" s="19">
        <v>32</v>
      </c>
      <c r="D13" s="19">
        <v>10094</v>
      </c>
      <c r="E13" s="19">
        <v>35</v>
      </c>
      <c r="F13" s="3">
        <f>IF(B13="MAL",E13,IF(E13&gt;=11,E13+variables!$B$1,11))</f>
        <v>36</v>
      </c>
      <c r="G13" s="68">
        <f t="shared" si="1"/>
        <v>0.69444444444444442</v>
      </c>
      <c r="H13" s="125">
        <v>15</v>
      </c>
      <c r="I13" s="125">
        <f t="shared" si="2"/>
        <v>15</v>
      </c>
      <c r="J13" s="133"/>
      <c r="K13" s="18">
        <v>2019</v>
      </c>
      <c r="L13" s="170">
        <v>2019</v>
      </c>
      <c r="M13" s="13"/>
      <c r="N13" s="13"/>
      <c r="O13" s="13"/>
      <c r="P13" s="119">
        <f t="shared" si="3"/>
        <v>15</v>
      </c>
      <c r="Q13" s="13"/>
      <c r="R13" s="13"/>
      <c r="S13" s="13"/>
      <c r="T13" s="13"/>
      <c r="U13" s="3">
        <f t="shared" si="4"/>
        <v>15</v>
      </c>
      <c r="V13" s="13"/>
      <c r="W13" s="13"/>
      <c r="X13" s="13"/>
      <c r="Y13" s="13"/>
      <c r="Z13" s="3">
        <f t="shared" si="5"/>
        <v>15</v>
      </c>
      <c r="AA13" s="13"/>
      <c r="AB13" s="13"/>
      <c r="AC13" s="13"/>
      <c r="AD13" s="13"/>
      <c r="AE13" s="3">
        <f t="shared" si="6"/>
        <v>15</v>
      </c>
      <c r="AF13" s="13"/>
      <c r="AG13" s="13"/>
      <c r="AH13" s="13">
        <v>8</v>
      </c>
      <c r="AI13" s="13">
        <v>2</v>
      </c>
      <c r="AJ13" s="3">
        <f t="shared" si="7"/>
        <v>25</v>
      </c>
      <c r="AK13" s="13"/>
      <c r="AL13" s="13"/>
      <c r="AM13" s="13"/>
      <c r="AN13" s="13"/>
      <c r="AO13" s="3">
        <f t="shared" si="8"/>
        <v>25</v>
      </c>
      <c r="AP13" s="13"/>
      <c r="AQ13" s="13"/>
      <c r="AR13" s="13"/>
      <c r="AS13" s="13"/>
      <c r="AT13" s="3">
        <f t="shared" si="9"/>
        <v>25</v>
      </c>
      <c r="AU13" s="13"/>
      <c r="AV13" s="13"/>
      <c r="AW13" s="13"/>
      <c r="AX13" s="13"/>
      <c r="AY13" s="3">
        <f t="shared" si="10"/>
        <v>25</v>
      </c>
      <c r="AZ13" s="13"/>
      <c r="BA13" s="13"/>
      <c r="BB13" s="13"/>
      <c r="BC13" s="13"/>
      <c r="BD13" s="3">
        <f t="shared" si="11"/>
        <v>25</v>
      </c>
      <c r="BE13" s="13"/>
      <c r="BF13" s="13"/>
      <c r="BG13" s="13"/>
      <c r="BH13" s="13"/>
      <c r="BI13" s="3">
        <f t="shared" si="12"/>
        <v>25</v>
      </c>
      <c r="BJ13" s="13"/>
      <c r="BK13" s="13"/>
      <c r="BL13" s="13"/>
      <c r="BM13" s="13"/>
      <c r="BN13" s="3">
        <f t="shared" si="13"/>
        <v>25</v>
      </c>
      <c r="BO13" s="13"/>
      <c r="BP13" s="13"/>
      <c r="BQ13" s="13"/>
      <c r="BR13" s="13"/>
      <c r="BS13" s="3">
        <f t="shared" si="0"/>
        <v>25</v>
      </c>
    </row>
    <row r="14" spans="1:71" s="351" customFormat="1" x14ac:dyDescent="0.25">
      <c r="A14" s="347"/>
      <c r="B14" s="347" t="s">
        <v>59</v>
      </c>
      <c r="C14" s="363">
        <v>36</v>
      </c>
      <c r="D14" s="363">
        <v>8087</v>
      </c>
      <c r="E14" s="363">
        <v>31</v>
      </c>
      <c r="F14" s="347">
        <f>IF(B14="MAL",E14,IF(E14&gt;=11,E14+variables!$B$1,11))</f>
        <v>32</v>
      </c>
      <c r="G14" s="355">
        <f t="shared" si="1"/>
        <v>1</v>
      </c>
      <c r="H14" s="356">
        <v>10</v>
      </c>
      <c r="I14" s="356">
        <f t="shared" si="2"/>
        <v>10</v>
      </c>
      <c r="J14" s="357"/>
      <c r="K14" s="358">
        <v>2019</v>
      </c>
      <c r="L14" s="358">
        <v>2019</v>
      </c>
      <c r="M14" s="350"/>
      <c r="N14" s="350"/>
      <c r="O14" s="350"/>
      <c r="P14" s="349">
        <f t="shared" si="3"/>
        <v>10</v>
      </c>
      <c r="Q14" s="350"/>
      <c r="R14" s="350"/>
      <c r="S14" s="350"/>
      <c r="T14" s="350"/>
      <c r="U14" s="347">
        <f t="shared" si="4"/>
        <v>10</v>
      </c>
      <c r="V14" s="350"/>
      <c r="W14" s="350"/>
      <c r="X14" s="350"/>
      <c r="Y14" s="350"/>
      <c r="Z14" s="347">
        <f t="shared" si="5"/>
        <v>10</v>
      </c>
      <c r="AA14" s="350"/>
      <c r="AB14" s="350">
        <v>2</v>
      </c>
      <c r="AC14" s="350"/>
      <c r="AD14" s="350"/>
      <c r="AE14" s="347">
        <f t="shared" si="6"/>
        <v>12</v>
      </c>
      <c r="AF14" s="350"/>
      <c r="AG14" s="350"/>
      <c r="AH14" s="350"/>
      <c r="AI14" s="350"/>
      <c r="AJ14" s="347">
        <f t="shared" si="7"/>
        <v>12</v>
      </c>
      <c r="AK14" s="350"/>
      <c r="AL14" s="350"/>
      <c r="AM14" s="350"/>
      <c r="AN14" s="350"/>
      <c r="AO14" s="347">
        <f t="shared" si="8"/>
        <v>12</v>
      </c>
      <c r="AP14" s="350"/>
      <c r="AQ14" s="350"/>
      <c r="AR14" s="350"/>
      <c r="AS14" s="350"/>
      <c r="AT14" s="347">
        <f t="shared" si="9"/>
        <v>12</v>
      </c>
      <c r="AU14" s="350"/>
      <c r="AV14" s="350"/>
      <c r="AW14" s="350"/>
      <c r="AX14" s="350"/>
      <c r="AY14" s="347">
        <f t="shared" si="10"/>
        <v>12</v>
      </c>
      <c r="AZ14" s="350"/>
      <c r="BA14" s="350">
        <v>1</v>
      </c>
      <c r="BB14" s="350">
        <v>19</v>
      </c>
      <c r="BC14" s="350"/>
      <c r="BD14" s="347">
        <f t="shared" si="11"/>
        <v>32</v>
      </c>
      <c r="BE14" s="350"/>
      <c r="BF14" s="350"/>
      <c r="BG14" s="350"/>
      <c r="BH14" s="350"/>
      <c r="BI14" s="347">
        <f t="shared" si="12"/>
        <v>32</v>
      </c>
      <c r="BJ14" s="350"/>
      <c r="BK14" s="350"/>
      <c r="BL14" s="350"/>
      <c r="BM14" s="350"/>
      <c r="BN14" s="347">
        <f t="shared" si="13"/>
        <v>32</v>
      </c>
      <c r="BO14" s="350"/>
      <c r="BP14" s="350"/>
      <c r="BQ14" s="350"/>
      <c r="BR14" s="350"/>
      <c r="BS14" s="347">
        <f t="shared" si="0"/>
        <v>32</v>
      </c>
    </row>
    <row r="15" spans="1:71" s="322" customFormat="1" x14ac:dyDescent="0.25">
      <c r="A15" s="315"/>
      <c r="B15" s="315" t="s">
        <v>305</v>
      </c>
      <c r="C15" s="316">
        <v>41</v>
      </c>
      <c r="D15" s="316">
        <v>7674</v>
      </c>
      <c r="E15" s="316">
        <v>27</v>
      </c>
      <c r="F15" s="315">
        <f>IF(B15="MAL",E15,IF(E15&gt;=11,E15+variables!$B$1,11))</f>
        <v>28</v>
      </c>
      <c r="G15" s="323">
        <f t="shared" si="1"/>
        <v>1.0357142857142858</v>
      </c>
      <c r="H15" s="324">
        <v>12</v>
      </c>
      <c r="I15" s="324">
        <f t="shared" si="2"/>
        <v>12</v>
      </c>
      <c r="J15" s="320"/>
      <c r="K15" s="326">
        <v>2019</v>
      </c>
      <c r="L15" s="326">
        <v>2019</v>
      </c>
      <c r="M15" s="321"/>
      <c r="N15" s="321"/>
      <c r="O15" s="321"/>
      <c r="P15" s="319">
        <f t="shared" si="3"/>
        <v>12</v>
      </c>
      <c r="Q15" s="321"/>
      <c r="R15" s="321"/>
      <c r="S15" s="321"/>
      <c r="T15" s="321"/>
      <c r="U15" s="315">
        <f t="shared" si="4"/>
        <v>12</v>
      </c>
      <c r="V15" s="321"/>
      <c r="W15" s="321"/>
      <c r="X15" s="321"/>
      <c r="Y15" s="321"/>
      <c r="Z15" s="315">
        <f t="shared" si="5"/>
        <v>12</v>
      </c>
      <c r="AA15" s="321"/>
      <c r="AB15" s="321"/>
      <c r="AC15" s="321">
        <v>11</v>
      </c>
      <c r="AD15" s="321">
        <v>1</v>
      </c>
      <c r="AE15" s="315">
        <f t="shared" si="6"/>
        <v>24</v>
      </c>
      <c r="AF15" s="321"/>
      <c r="AG15" s="321"/>
      <c r="AH15" s="321"/>
      <c r="AI15" s="321">
        <v>1</v>
      </c>
      <c r="AJ15" s="315">
        <f t="shared" si="7"/>
        <v>25</v>
      </c>
      <c r="AK15" s="321"/>
      <c r="AL15" s="321"/>
      <c r="AM15" s="321"/>
      <c r="AN15" s="321"/>
      <c r="AO15" s="315">
        <f t="shared" si="8"/>
        <v>25</v>
      </c>
      <c r="AP15" s="321"/>
      <c r="AQ15" s="321">
        <v>4</v>
      </c>
      <c r="AR15" s="321"/>
      <c r="AS15" s="321"/>
      <c r="AT15" s="315">
        <f t="shared" si="9"/>
        <v>29</v>
      </c>
      <c r="AU15" s="321"/>
      <c r="AV15" s="321"/>
      <c r="AW15" s="321"/>
      <c r="AX15" s="321"/>
      <c r="AY15" s="315">
        <f t="shared" si="10"/>
        <v>29</v>
      </c>
      <c r="AZ15" s="321"/>
      <c r="BA15" s="321"/>
      <c r="BB15" s="321"/>
      <c r="BC15" s="321"/>
      <c r="BD15" s="315">
        <f t="shared" si="11"/>
        <v>29</v>
      </c>
      <c r="BE15" s="321"/>
      <c r="BF15" s="321"/>
      <c r="BG15" s="321"/>
      <c r="BH15" s="321"/>
      <c r="BI15" s="315">
        <f t="shared" si="12"/>
        <v>29</v>
      </c>
      <c r="BJ15" s="321"/>
      <c r="BK15" s="321"/>
      <c r="BL15" s="321"/>
      <c r="BM15" s="321"/>
      <c r="BN15" s="315">
        <f t="shared" si="13"/>
        <v>29</v>
      </c>
      <c r="BO15" s="321"/>
      <c r="BP15" s="321"/>
      <c r="BQ15" s="321"/>
      <c r="BR15" s="321"/>
      <c r="BS15" s="315">
        <f t="shared" si="0"/>
        <v>29</v>
      </c>
    </row>
    <row r="16" spans="1:71" s="351" customFormat="1" ht="14.25" customHeight="1" x14ac:dyDescent="0.25">
      <c r="A16" s="347"/>
      <c r="B16" s="364" t="s">
        <v>308</v>
      </c>
      <c r="C16" s="363">
        <v>44</v>
      </c>
      <c r="D16" s="363">
        <v>10132</v>
      </c>
      <c r="E16" s="363">
        <v>19</v>
      </c>
      <c r="F16" s="347">
        <f>IF(B16="MAL",E16,IF(E16&gt;=11,E16+variables!$B$1,11))</f>
        <v>20</v>
      </c>
      <c r="G16" s="355">
        <f t="shared" si="1"/>
        <v>1</v>
      </c>
      <c r="H16" s="356">
        <v>10</v>
      </c>
      <c r="I16" s="356">
        <f t="shared" si="2"/>
        <v>10</v>
      </c>
      <c r="J16" s="357"/>
      <c r="K16" s="358">
        <v>2019</v>
      </c>
      <c r="L16" s="358">
        <v>2019</v>
      </c>
      <c r="M16" s="350"/>
      <c r="N16" s="350"/>
      <c r="O16" s="350"/>
      <c r="P16" s="349">
        <f t="shared" si="3"/>
        <v>10</v>
      </c>
      <c r="Q16" s="350"/>
      <c r="R16" s="350"/>
      <c r="S16" s="350"/>
      <c r="T16" s="350"/>
      <c r="U16" s="347">
        <f t="shared" si="4"/>
        <v>10</v>
      </c>
      <c r="V16" s="350"/>
      <c r="W16" s="350"/>
      <c r="X16" s="350"/>
      <c r="Y16" s="350"/>
      <c r="Z16" s="347">
        <f t="shared" si="5"/>
        <v>10</v>
      </c>
      <c r="AA16" s="350"/>
      <c r="AB16" s="350">
        <v>1</v>
      </c>
      <c r="AC16" s="350"/>
      <c r="AD16" s="350"/>
      <c r="AE16" s="347">
        <f t="shared" si="6"/>
        <v>11</v>
      </c>
      <c r="AF16" s="350"/>
      <c r="AG16" s="350"/>
      <c r="AH16" s="350">
        <v>1</v>
      </c>
      <c r="AI16" s="350"/>
      <c r="AJ16" s="347">
        <f t="shared" si="7"/>
        <v>12</v>
      </c>
      <c r="AK16" s="350"/>
      <c r="AL16" s="350"/>
      <c r="AM16" s="350"/>
      <c r="AN16" s="350"/>
      <c r="AO16" s="347">
        <f t="shared" si="8"/>
        <v>12</v>
      </c>
      <c r="AP16" s="350"/>
      <c r="AQ16" s="350">
        <v>2</v>
      </c>
      <c r="AR16" s="350">
        <v>6</v>
      </c>
      <c r="AS16" s="350"/>
      <c r="AT16" s="347">
        <f t="shared" si="9"/>
        <v>20</v>
      </c>
      <c r="AU16" s="350"/>
      <c r="AV16" s="350"/>
      <c r="AW16" s="350"/>
      <c r="AX16" s="350"/>
      <c r="AY16" s="347">
        <f t="shared" si="10"/>
        <v>20</v>
      </c>
      <c r="AZ16" s="350"/>
      <c r="BA16" s="350"/>
      <c r="BB16" s="350"/>
      <c r="BC16" s="350"/>
      <c r="BD16" s="347">
        <f t="shared" si="11"/>
        <v>20</v>
      </c>
      <c r="BE16" s="350"/>
      <c r="BF16" s="350"/>
      <c r="BG16" s="350"/>
      <c r="BH16" s="350"/>
      <c r="BI16" s="347">
        <f t="shared" si="12"/>
        <v>20</v>
      </c>
      <c r="BJ16" s="350"/>
      <c r="BK16" s="350"/>
      <c r="BL16" s="350"/>
      <c r="BM16" s="350"/>
      <c r="BN16" s="347">
        <f t="shared" si="13"/>
        <v>20</v>
      </c>
      <c r="BO16" s="350"/>
      <c r="BP16" s="350"/>
      <c r="BQ16" s="350"/>
      <c r="BR16" s="350"/>
      <c r="BS16" s="347">
        <f t="shared" si="0"/>
        <v>20</v>
      </c>
    </row>
    <row r="17" spans="1:71" s="33" customFormat="1" x14ac:dyDescent="0.25">
      <c r="A17" s="3"/>
      <c r="B17" s="105" t="s">
        <v>357</v>
      </c>
      <c r="C17" s="20">
        <v>55</v>
      </c>
      <c r="D17" s="20">
        <v>7987</v>
      </c>
      <c r="E17" s="20">
        <v>11</v>
      </c>
      <c r="F17" s="3">
        <f>IF(B17="MAL",E17,IF(E17&gt;=11,E17+variables!$B$1,11))</f>
        <v>12</v>
      </c>
      <c r="G17" s="68">
        <f t="shared" si="1"/>
        <v>0.16666666666666666</v>
      </c>
      <c r="H17" s="125">
        <v>2</v>
      </c>
      <c r="I17" s="125">
        <f t="shared" si="2"/>
        <v>2</v>
      </c>
      <c r="J17" s="133"/>
      <c r="K17" s="18">
        <v>2019</v>
      </c>
      <c r="L17" s="170">
        <v>2019</v>
      </c>
      <c r="M17" s="13"/>
      <c r="N17" s="13"/>
      <c r="O17" s="13"/>
      <c r="P17" s="119">
        <f t="shared" si="3"/>
        <v>2</v>
      </c>
      <c r="Q17" s="42"/>
      <c r="R17" s="13"/>
      <c r="S17" s="13"/>
      <c r="T17" s="13"/>
      <c r="U17" s="3">
        <f t="shared" si="4"/>
        <v>2</v>
      </c>
      <c r="V17" s="13"/>
      <c r="W17" s="13"/>
      <c r="X17" s="13"/>
      <c r="Y17" s="13"/>
      <c r="Z17" s="3">
        <f t="shared" si="5"/>
        <v>2</v>
      </c>
      <c r="AA17" s="13"/>
      <c r="AB17" s="13"/>
      <c r="AC17" s="13"/>
      <c r="AD17" s="13"/>
      <c r="AE17" s="3">
        <f t="shared" si="6"/>
        <v>2</v>
      </c>
      <c r="AF17" s="13"/>
      <c r="AG17" s="13"/>
      <c r="AH17" s="13"/>
      <c r="AI17" s="13"/>
      <c r="AJ17" s="3">
        <f t="shared" si="7"/>
        <v>2</v>
      </c>
      <c r="AK17" s="13"/>
      <c r="AL17" s="13"/>
      <c r="AM17" s="13"/>
      <c r="AN17" s="13"/>
      <c r="AO17" s="3">
        <f t="shared" si="8"/>
        <v>2</v>
      </c>
      <c r="AP17" s="13"/>
      <c r="AQ17" s="13"/>
      <c r="AR17" s="13"/>
      <c r="AS17" s="13"/>
      <c r="AT17" s="3">
        <f t="shared" si="9"/>
        <v>2</v>
      </c>
      <c r="AU17" s="13"/>
      <c r="AV17" s="13"/>
      <c r="AW17" s="13"/>
      <c r="AX17" s="13"/>
      <c r="AY17" s="3">
        <f t="shared" si="10"/>
        <v>2</v>
      </c>
      <c r="AZ17" s="13"/>
      <c r="BA17" s="13"/>
      <c r="BB17" s="13"/>
      <c r="BC17" s="13"/>
      <c r="BD17" s="3">
        <f t="shared" si="11"/>
        <v>2</v>
      </c>
      <c r="BE17" s="13"/>
      <c r="BF17" s="13"/>
      <c r="BG17" s="13"/>
      <c r="BH17" s="13"/>
      <c r="BI17" s="3">
        <f t="shared" si="12"/>
        <v>2</v>
      </c>
      <c r="BJ17" s="13"/>
      <c r="BK17" s="13"/>
      <c r="BL17" s="13"/>
      <c r="BM17" s="13"/>
      <c r="BN17" s="3">
        <f t="shared" si="13"/>
        <v>2</v>
      </c>
      <c r="BO17" s="13"/>
      <c r="BP17" s="13"/>
      <c r="BQ17" s="13"/>
      <c r="BR17" s="13"/>
      <c r="BS17" s="3">
        <f t="shared" si="0"/>
        <v>2</v>
      </c>
    </row>
    <row r="18" spans="1:71" s="239" customFormat="1" x14ac:dyDescent="0.25">
      <c r="A18" s="231"/>
      <c r="B18" s="231" t="s">
        <v>139</v>
      </c>
      <c r="C18" s="286">
        <v>56</v>
      </c>
      <c r="D18" s="286">
        <v>5690</v>
      </c>
      <c r="E18" s="286">
        <v>14</v>
      </c>
      <c r="F18" s="231">
        <f>IF(B18="MAL",E18,IF(E18&gt;=11,E18+variables!$B$1,11))</f>
        <v>15</v>
      </c>
      <c r="G18" s="235">
        <f t="shared" si="1"/>
        <v>1.0666666666666667</v>
      </c>
      <c r="H18" s="236">
        <v>5</v>
      </c>
      <c r="I18" s="236">
        <f t="shared" si="2"/>
        <v>5</v>
      </c>
      <c r="J18" s="266"/>
      <c r="K18" s="237">
        <v>2019</v>
      </c>
      <c r="L18" s="237">
        <v>2019</v>
      </c>
      <c r="M18" s="234"/>
      <c r="N18" s="234"/>
      <c r="O18" s="234"/>
      <c r="P18" s="238">
        <f t="shared" si="3"/>
        <v>5</v>
      </c>
      <c r="Q18" s="234"/>
      <c r="R18" s="234"/>
      <c r="S18" s="234">
        <v>8</v>
      </c>
      <c r="T18" s="234"/>
      <c r="U18" s="231">
        <f t="shared" si="4"/>
        <v>13</v>
      </c>
      <c r="V18" s="234"/>
      <c r="W18" s="234"/>
      <c r="X18" s="234"/>
      <c r="Y18" s="234"/>
      <c r="Z18" s="231">
        <f t="shared" si="5"/>
        <v>13</v>
      </c>
      <c r="AA18" s="234"/>
      <c r="AB18" s="234"/>
      <c r="AC18" s="234"/>
      <c r="AD18" s="234"/>
      <c r="AE18" s="231">
        <f t="shared" si="6"/>
        <v>13</v>
      </c>
      <c r="AF18" s="234"/>
      <c r="AG18" s="234"/>
      <c r="AH18" s="234"/>
      <c r="AI18" s="234"/>
      <c r="AJ18" s="231">
        <f t="shared" si="7"/>
        <v>13</v>
      </c>
      <c r="AK18" s="234"/>
      <c r="AL18" s="234">
        <v>3</v>
      </c>
      <c r="AM18" s="234"/>
      <c r="AN18" s="234"/>
      <c r="AO18" s="231">
        <f t="shared" si="8"/>
        <v>16</v>
      </c>
      <c r="AP18" s="234"/>
      <c r="AQ18" s="234"/>
      <c r="AR18" s="234"/>
      <c r="AS18" s="234"/>
      <c r="AT18" s="231">
        <f t="shared" si="9"/>
        <v>16</v>
      </c>
      <c r="AU18" s="234"/>
      <c r="AV18" s="234"/>
      <c r="AW18" s="234"/>
      <c r="AX18" s="234"/>
      <c r="AY18" s="231">
        <f t="shared" si="10"/>
        <v>16</v>
      </c>
      <c r="AZ18" s="234"/>
      <c r="BA18" s="234"/>
      <c r="BB18" s="234"/>
      <c r="BC18" s="234"/>
      <c r="BD18" s="231">
        <f t="shared" si="11"/>
        <v>16</v>
      </c>
      <c r="BE18" s="234"/>
      <c r="BF18" s="234"/>
      <c r="BG18" s="234"/>
      <c r="BH18" s="234"/>
      <c r="BI18" s="231">
        <f t="shared" si="12"/>
        <v>16</v>
      </c>
      <c r="BJ18" s="234"/>
      <c r="BK18" s="234"/>
      <c r="BL18" s="234"/>
      <c r="BM18" s="234"/>
      <c r="BN18" s="231">
        <f t="shared" si="13"/>
        <v>16</v>
      </c>
      <c r="BO18" s="234"/>
      <c r="BP18" s="234"/>
      <c r="BQ18" s="234"/>
      <c r="BR18" s="234"/>
      <c r="BS18" s="231">
        <f t="shared" si="0"/>
        <v>16</v>
      </c>
    </row>
    <row r="19" spans="1:71" s="33" customFormat="1" x14ac:dyDescent="0.25">
      <c r="A19" s="3"/>
      <c r="B19" s="3" t="s">
        <v>84</v>
      </c>
      <c r="C19" s="19">
        <v>57</v>
      </c>
      <c r="D19" s="19">
        <v>10178</v>
      </c>
      <c r="E19" s="19">
        <v>16</v>
      </c>
      <c r="F19" s="3">
        <f>IF(B19="MAL",E19,IF(E19&gt;=11,E19+variables!$B$1,11))</f>
        <v>17</v>
      </c>
      <c r="G19" s="68">
        <f t="shared" si="1"/>
        <v>0.88235294117647056</v>
      </c>
      <c r="H19" s="125">
        <v>4</v>
      </c>
      <c r="I19" s="128">
        <f t="shared" si="2"/>
        <v>4</v>
      </c>
      <c r="J19" s="133"/>
      <c r="K19" s="18">
        <v>2019</v>
      </c>
      <c r="L19" s="170">
        <v>2019</v>
      </c>
      <c r="M19" s="13"/>
      <c r="N19" s="13"/>
      <c r="O19" s="13"/>
      <c r="P19" s="119">
        <f t="shared" si="3"/>
        <v>4</v>
      </c>
      <c r="Q19" s="13"/>
      <c r="R19" s="13"/>
      <c r="S19" s="13"/>
      <c r="T19" s="13"/>
      <c r="U19" s="3">
        <f t="shared" si="4"/>
        <v>4</v>
      </c>
      <c r="V19" s="13"/>
      <c r="W19" s="13"/>
      <c r="X19" s="13"/>
      <c r="Y19" s="13"/>
      <c r="Z19" s="3">
        <f t="shared" si="5"/>
        <v>4</v>
      </c>
      <c r="AA19" s="13"/>
      <c r="AB19" s="13"/>
      <c r="AC19" s="13"/>
      <c r="AD19" s="13"/>
      <c r="AE19" s="3">
        <f t="shared" si="6"/>
        <v>4</v>
      </c>
      <c r="AF19" s="13"/>
      <c r="AG19" s="13"/>
      <c r="AH19" s="13"/>
      <c r="AI19" s="13"/>
      <c r="AJ19" s="3">
        <f t="shared" si="7"/>
        <v>4</v>
      </c>
      <c r="AK19" s="13"/>
      <c r="AL19" s="13"/>
      <c r="AM19" s="13">
        <v>10</v>
      </c>
      <c r="AN19" s="13"/>
      <c r="AO19" s="3">
        <f t="shared" si="8"/>
        <v>14</v>
      </c>
      <c r="AP19" s="13"/>
      <c r="AQ19" s="13"/>
      <c r="AR19" s="13">
        <v>1</v>
      </c>
      <c r="AS19" s="13"/>
      <c r="AT19" s="3">
        <f t="shared" si="9"/>
        <v>15</v>
      </c>
      <c r="AU19" s="13"/>
      <c r="AV19" s="13"/>
      <c r="AW19" s="13"/>
      <c r="AX19" s="13"/>
      <c r="AY19" s="3">
        <f t="shared" si="10"/>
        <v>15</v>
      </c>
      <c r="AZ19" s="13"/>
      <c r="BA19" s="13"/>
      <c r="BB19" s="13"/>
      <c r="BC19" s="13"/>
      <c r="BD19" s="3">
        <f t="shared" si="11"/>
        <v>15</v>
      </c>
      <c r="BE19" s="13"/>
      <c r="BF19" s="13"/>
      <c r="BG19" s="13"/>
      <c r="BH19" s="13"/>
      <c r="BI19" s="3">
        <f t="shared" si="12"/>
        <v>15</v>
      </c>
      <c r="BJ19" s="13"/>
      <c r="BK19" s="13"/>
      <c r="BL19" s="13"/>
      <c r="BM19" s="13"/>
      <c r="BN19" s="3">
        <f t="shared" si="13"/>
        <v>15</v>
      </c>
      <c r="BO19" s="13"/>
      <c r="BP19" s="13"/>
      <c r="BQ19" s="13"/>
      <c r="BR19" s="13"/>
      <c r="BS19" s="3">
        <f t="shared" si="0"/>
        <v>15</v>
      </c>
    </row>
    <row r="20" spans="1:71" s="33" customFormat="1" x14ac:dyDescent="0.25">
      <c r="A20" s="3"/>
      <c r="B20" s="3" t="s">
        <v>12</v>
      </c>
      <c r="C20" s="19">
        <v>59</v>
      </c>
      <c r="D20" s="19">
        <v>4833</v>
      </c>
      <c r="E20" s="19">
        <v>36</v>
      </c>
      <c r="F20" s="3">
        <f>IF(B20="MAL",E20,IF(E20&gt;=11,E20+variables!$B$1,11))</f>
        <v>37</v>
      </c>
      <c r="G20" s="68">
        <f t="shared" si="1"/>
        <v>0.91891891891891897</v>
      </c>
      <c r="H20" s="125">
        <v>20</v>
      </c>
      <c r="I20" s="125">
        <f t="shared" si="2"/>
        <v>22</v>
      </c>
      <c r="J20" s="133">
        <v>2</v>
      </c>
      <c r="K20" s="18">
        <v>2021</v>
      </c>
      <c r="L20" s="170">
        <v>2019</v>
      </c>
      <c r="M20" s="13"/>
      <c r="N20" s="13"/>
      <c r="O20" s="13"/>
      <c r="P20" s="119">
        <f t="shared" si="3"/>
        <v>20</v>
      </c>
      <c r="Q20" s="13"/>
      <c r="R20" s="13"/>
      <c r="S20" s="13"/>
      <c r="T20" s="13"/>
      <c r="U20" s="3">
        <f t="shared" ref="U20:U27" si="14">SUM(P20:T20)</f>
        <v>20</v>
      </c>
      <c r="V20" s="13"/>
      <c r="W20" s="13"/>
      <c r="X20" s="13"/>
      <c r="Y20" s="13"/>
      <c r="Z20" s="3">
        <f t="shared" ref="Z20:Z27" si="15">SUM(U20:Y20)</f>
        <v>20</v>
      </c>
      <c r="AA20" s="13"/>
      <c r="AB20" s="13"/>
      <c r="AC20" s="13"/>
      <c r="AD20" s="13"/>
      <c r="AE20" s="3">
        <f t="shared" ref="AE20:AE27" si="16">SUM(Z20:AD20)</f>
        <v>20</v>
      </c>
      <c r="AF20" s="13"/>
      <c r="AG20" s="13"/>
      <c r="AH20" s="13"/>
      <c r="AI20" s="13"/>
      <c r="AJ20" s="3">
        <f t="shared" ref="AJ20:AJ27" si="17">SUM(AE20:AI20)</f>
        <v>20</v>
      </c>
      <c r="AK20" s="13"/>
      <c r="AL20" s="13"/>
      <c r="AM20" s="13"/>
      <c r="AN20" s="13"/>
      <c r="AO20" s="3">
        <f t="shared" ref="AO20:AO27" si="18">SUM(AJ20:AN20)</f>
        <v>20</v>
      </c>
      <c r="AP20" s="13"/>
      <c r="AQ20" s="13"/>
      <c r="AR20" s="13"/>
      <c r="AS20" s="13"/>
      <c r="AT20" s="3">
        <f t="shared" ref="AT20:AT27" si="19">SUM(AO20:AS20)</f>
        <v>20</v>
      </c>
      <c r="AU20" s="13"/>
      <c r="AV20" s="13"/>
      <c r="AW20" s="13"/>
      <c r="AX20" s="13"/>
      <c r="AY20" s="3">
        <f t="shared" ref="AY20:AY27" si="20">SUM(AT20:AX20)</f>
        <v>20</v>
      </c>
      <c r="AZ20" s="13"/>
      <c r="BA20" s="13"/>
      <c r="BB20" s="13">
        <v>13</v>
      </c>
      <c r="BC20" s="13">
        <v>1</v>
      </c>
      <c r="BD20" s="3">
        <f t="shared" ref="BD20:BD27" si="21">SUM(AY20:BC20)</f>
        <v>34</v>
      </c>
      <c r="BE20" s="13"/>
      <c r="BF20" s="13"/>
      <c r="BG20" s="13"/>
      <c r="BH20" s="13"/>
      <c r="BI20" s="3">
        <f t="shared" ref="BI20:BI27" si="22">SUM(BD20:BH20)</f>
        <v>34</v>
      </c>
      <c r="BJ20" s="13"/>
      <c r="BK20" s="13"/>
      <c r="BL20" s="13"/>
      <c r="BM20" s="13"/>
      <c r="BN20" s="3">
        <f t="shared" ref="BN20:BN27" si="23">SUM(BI20:BM20)</f>
        <v>34</v>
      </c>
      <c r="BO20" s="13"/>
      <c r="BP20" s="13"/>
      <c r="BQ20" s="13"/>
      <c r="BR20" s="13"/>
      <c r="BS20" s="3">
        <f t="shared" si="0"/>
        <v>34</v>
      </c>
    </row>
    <row r="21" spans="1:71" s="163" customFormat="1" x14ac:dyDescent="0.25">
      <c r="A21" s="159"/>
      <c r="B21" s="159" t="s">
        <v>45</v>
      </c>
      <c r="C21" s="198">
        <v>66</v>
      </c>
      <c r="D21" s="198">
        <v>706</v>
      </c>
      <c r="E21" s="198">
        <v>25</v>
      </c>
      <c r="F21" s="159">
        <f>IF(B21="MAL",E21,IF(E21&gt;=11,E21+variables!$B$1,11))</f>
        <v>26</v>
      </c>
      <c r="G21" s="167">
        <f t="shared" si="1"/>
        <v>0.73076923076923073</v>
      </c>
      <c r="H21" s="168">
        <v>11</v>
      </c>
      <c r="I21" s="168">
        <f t="shared" si="2"/>
        <v>11</v>
      </c>
      <c r="J21" s="169"/>
      <c r="K21" s="170">
        <v>2019</v>
      </c>
      <c r="L21" s="170">
        <v>2019</v>
      </c>
      <c r="M21" s="162"/>
      <c r="N21" s="162"/>
      <c r="O21" s="162"/>
      <c r="P21" s="161">
        <f t="shared" si="3"/>
        <v>11</v>
      </c>
      <c r="Q21" s="162"/>
      <c r="R21" s="162"/>
      <c r="S21" s="162"/>
      <c r="T21" s="162"/>
      <c r="U21" s="159">
        <f t="shared" si="14"/>
        <v>11</v>
      </c>
      <c r="V21" s="162"/>
      <c r="W21" s="162"/>
      <c r="X21" s="162"/>
      <c r="Y21" s="162"/>
      <c r="Z21" s="159">
        <f t="shared" si="15"/>
        <v>11</v>
      </c>
      <c r="AA21" s="162"/>
      <c r="AB21" s="162"/>
      <c r="AC21" s="162"/>
      <c r="AD21" s="162"/>
      <c r="AE21" s="159">
        <f t="shared" si="16"/>
        <v>11</v>
      </c>
      <c r="AF21" s="162"/>
      <c r="AG21" s="162"/>
      <c r="AH21" s="162"/>
      <c r="AI21" s="162"/>
      <c r="AJ21" s="159">
        <f t="shared" si="17"/>
        <v>11</v>
      </c>
      <c r="AK21" s="162"/>
      <c r="AL21" s="162"/>
      <c r="AM21" s="162"/>
      <c r="AN21" s="162"/>
      <c r="AO21" s="159">
        <f t="shared" si="18"/>
        <v>11</v>
      </c>
      <c r="AP21" s="162"/>
      <c r="AQ21" s="162"/>
      <c r="AR21" s="162"/>
      <c r="AS21" s="162"/>
      <c r="AT21" s="159">
        <f t="shared" si="19"/>
        <v>11</v>
      </c>
      <c r="AU21" s="162"/>
      <c r="AV21" s="162"/>
      <c r="AW21" s="162"/>
      <c r="AX21" s="162"/>
      <c r="AY21" s="159">
        <f t="shared" si="20"/>
        <v>11</v>
      </c>
      <c r="AZ21" s="162"/>
      <c r="BA21" s="162"/>
      <c r="BB21" s="162">
        <v>8</v>
      </c>
      <c r="BC21" s="162"/>
      <c r="BD21" s="159">
        <f t="shared" si="21"/>
        <v>19</v>
      </c>
      <c r="BE21" s="162"/>
      <c r="BF21" s="162"/>
      <c r="BG21" s="162"/>
      <c r="BH21" s="162"/>
      <c r="BI21" s="159">
        <f t="shared" si="22"/>
        <v>19</v>
      </c>
      <c r="BJ21" s="162"/>
      <c r="BK21" s="162"/>
      <c r="BL21" s="162"/>
      <c r="BM21" s="162"/>
      <c r="BN21" s="159">
        <f t="shared" si="23"/>
        <v>19</v>
      </c>
      <c r="BO21" s="162"/>
      <c r="BP21" s="162"/>
      <c r="BQ21" s="162"/>
      <c r="BR21" s="162"/>
      <c r="BS21" s="159">
        <f t="shared" si="0"/>
        <v>19</v>
      </c>
    </row>
    <row r="22" spans="1:71" s="33" customFormat="1" x14ac:dyDescent="0.25">
      <c r="A22" s="3"/>
      <c r="B22" s="3" t="s">
        <v>145</v>
      </c>
      <c r="C22" s="19">
        <v>69</v>
      </c>
      <c r="D22" s="19">
        <v>7115</v>
      </c>
      <c r="E22" s="19">
        <v>16</v>
      </c>
      <c r="F22" s="3">
        <f>IF(B22="MAL",E22,IF(E22&gt;=11,E22+variables!$B$1,11))</f>
        <v>17</v>
      </c>
      <c r="G22" s="68">
        <f t="shared" si="1"/>
        <v>0.82352941176470584</v>
      </c>
      <c r="H22" s="125">
        <v>9</v>
      </c>
      <c r="I22" s="128">
        <f t="shared" si="2"/>
        <v>9</v>
      </c>
      <c r="J22" s="133"/>
      <c r="K22" s="18">
        <v>2019</v>
      </c>
      <c r="L22" s="170">
        <v>2019</v>
      </c>
      <c r="M22" s="13"/>
      <c r="N22" s="13"/>
      <c r="O22" s="13"/>
      <c r="P22" s="119">
        <f t="shared" si="3"/>
        <v>9</v>
      </c>
      <c r="Q22" s="13"/>
      <c r="R22" s="13"/>
      <c r="S22" s="13"/>
      <c r="T22" s="13"/>
      <c r="U22" s="3">
        <f t="shared" si="14"/>
        <v>9</v>
      </c>
      <c r="V22" s="13"/>
      <c r="W22" s="13"/>
      <c r="X22" s="13">
        <v>4</v>
      </c>
      <c r="Y22" s="13"/>
      <c r="Z22" s="3">
        <f t="shared" si="15"/>
        <v>13</v>
      </c>
      <c r="AA22" s="13"/>
      <c r="AB22" s="13"/>
      <c r="AC22" s="13">
        <v>1</v>
      </c>
      <c r="AD22" s="13"/>
      <c r="AE22" s="3">
        <f t="shared" si="16"/>
        <v>14</v>
      </c>
      <c r="AF22" s="13"/>
      <c r="AG22" s="13"/>
      <c r="AH22" s="13"/>
      <c r="AI22" s="13"/>
      <c r="AJ22" s="3">
        <f t="shared" si="17"/>
        <v>14</v>
      </c>
      <c r="AK22" s="13"/>
      <c r="AL22" s="13"/>
      <c r="AM22" s="13"/>
      <c r="AN22" s="13"/>
      <c r="AO22" s="3">
        <f t="shared" si="18"/>
        <v>14</v>
      </c>
      <c r="AP22" s="13"/>
      <c r="AQ22" s="13"/>
      <c r="AR22" s="13"/>
      <c r="AS22" s="13"/>
      <c r="AT22" s="3">
        <f t="shared" si="19"/>
        <v>14</v>
      </c>
      <c r="AU22" s="13"/>
      <c r="AV22" s="13"/>
      <c r="AW22" s="13"/>
      <c r="AX22" s="13"/>
      <c r="AY22" s="3">
        <f t="shared" si="20"/>
        <v>14</v>
      </c>
      <c r="AZ22" s="13"/>
      <c r="BA22" s="13"/>
      <c r="BB22" s="13"/>
      <c r="BC22" s="13"/>
      <c r="BD22" s="3">
        <f t="shared" si="21"/>
        <v>14</v>
      </c>
      <c r="BE22" s="13"/>
      <c r="BF22" s="13"/>
      <c r="BG22" s="13"/>
      <c r="BH22" s="13"/>
      <c r="BI22" s="3">
        <f t="shared" si="22"/>
        <v>14</v>
      </c>
      <c r="BJ22" s="13"/>
      <c r="BK22" s="13"/>
      <c r="BL22" s="13"/>
      <c r="BM22" s="13"/>
      <c r="BN22" s="3">
        <f t="shared" si="23"/>
        <v>14</v>
      </c>
      <c r="BO22" s="13"/>
      <c r="BP22" s="13"/>
      <c r="BQ22" s="13"/>
      <c r="BR22" s="13"/>
      <c r="BS22" s="3">
        <f t="shared" si="0"/>
        <v>14</v>
      </c>
    </row>
    <row r="23" spans="1:71" s="33" customFormat="1" x14ac:dyDescent="0.25">
      <c r="A23" s="3"/>
      <c r="B23" s="3" t="s">
        <v>210</v>
      </c>
      <c r="C23" s="19">
        <v>75</v>
      </c>
      <c r="D23" s="19">
        <v>3282</v>
      </c>
      <c r="E23" s="19">
        <v>23</v>
      </c>
      <c r="F23" s="3">
        <f>IF(B23="MAL",E23,IF(E23&gt;=11,E23+variables!$B$1,11))</f>
        <v>24</v>
      </c>
      <c r="G23" s="68">
        <f t="shared" si="1"/>
        <v>0.625</v>
      </c>
      <c r="H23" s="125">
        <v>9</v>
      </c>
      <c r="I23" s="125">
        <f t="shared" si="2"/>
        <v>9</v>
      </c>
      <c r="J23" s="133"/>
      <c r="K23" s="18">
        <v>2019</v>
      </c>
      <c r="L23" s="170">
        <v>2019</v>
      </c>
      <c r="M23" s="13"/>
      <c r="N23" s="13"/>
      <c r="O23" s="13"/>
      <c r="P23" s="119">
        <f t="shared" si="3"/>
        <v>9</v>
      </c>
      <c r="Q23" s="13"/>
      <c r="R23" s="13"/>
      <c r="S23" s="13"/>
      <c r="T23" s="13"/>
      <c r="U23" s="3">
        <f t="shared" si="14"/>
        <v>9</v>
      </c>
      <c r="V23" s="13"/>
      <c r="W23" s="13"/>
      <c r="X23" s="13"/>
      <c r="Y23" s="13"/>
      <c r="Z23" s="3">
        <f t="shared" si="15"/>
        <v>9</v>
      </c>
      <c r="AA23" s="13"/>
      <c r="AB23" s="13"/>
      <c r="AC23" s="13"/>
      <c r="AD23" s="13"/>
      <c r="AE23" s="3">
        <f t="shared" si="16"/>
        <v>9</v>
      </c>
      <c r="AF23" s="13"/>
      <c r="AG23" s="13"/>
      <c r="AH23" s="13"/>
      <c r="AI23" s="13"/>
      <c r="AJ23" s="3">
        <f t="shared" si="17"/>
        <v>9</v>
      </c>
      <c r="AK23" s="13"/>
      <c r="AL23" s="13"/>
      <c r="AM23" s="13"/>
      <c r="AN23" s="13"/>
      <c r="AO23" s="3">
        <f t="shared" si="18"/>
        <v>9</v>
      </c>
      <c r="AP23" s="13"/>
      <c r="AQ23" s="13"/>
      <c r="AR23" s="13"/>
      <c r="AS23" s="13"/>
      <c r="AT23" s="3">
        <f t="shared" si="19"/>
        <v>9</v>
      </c>
      <c r="AU23" s="13"/>
      <c r="AV23" s="13"/>
      <c r="AW23" s="13"/>
      <c r="AX23" s="13"/>
      <c r="AY23" s="3">
        <f t="shared" si="20"/>
        <v>9</v>
      </c>
      <c r="AZ23" s="13"/>
      <c r="BA23" s="13"/>
      <c r="BB23" s="13">
        <v>6</v>
      </c>
      <c r="BC23" s="13"/>
      <c r="BD23" s="3">
        <f t="shared" si="21"/>
        <v>15</v>
      </c>
      <c r="BE23" s="13"/>
      <c r="BF23" s="13"/>
      <c r="BG23" s="13"/>
      <c r="BH23" s="13"/>
      <c r="BI23" s="3">
        <f t="shared" si="22"/>
        <v>15</v>
      </c>
      <c r="BJ23" s="13"/>
      <c r="BK23" s="13"/>
      <c r="BL23" s="13"/>
      <c r="BM23" s="13"/>
      <c r="BN23" s="3">
        <f t="shared" si="23"/>
        <v>15</v>
      </c>
      <c r="BO23" s="13"/>
      <c r="BP23" s="13"/>
      <c r="BQ23" s="13"/>
      <c r="BR23" s="13"/>
      <c r="BS23" s="3">
        <f t="shared" si="0"/>
        <v>15</v>
      </c>
    </row>
    <row r="24" spans="1:71" s="33" customFormat="1" x14ac:dyDescent="0.25">
      <c r="A24" s="3"/>
      <c r="B24" s="3" t="s">
        <v>144</v>
      </c>
      <c r="C24" s="19">
        <v>76</v>
      </c>
      <c r="D24" s="19">
        <v>4252</v>
      </c>
      <c r="E24" s="19">
        <v>58</v>
      </c>
      <c r="F24" s="3">
        <f>IF(B24="MAL",E24,IF(E24&gt;=11,E24+variables!$B$1,11))</f>
        <v>59</v>
      </c>
      <c r="G24" s="68">
        <f t="shared" si="1"/>
        <v>0.71186440677966101</v>
      </c>
      <c r="H24" s="125">
        <v>20</v>
      </c>
      <c r="I24" s="128">
        <f t="shared" si="2"/>
        <v>20</v>
      </c>
      <c r="J24" s="133"/>
      <c r="K24" s="18">
        <v>2019</v>
      </c>
      <c r="L24" s="170">
        <v>2019</v>
      </c>
      <c r="M24" s="13"/>
      <c r="N24" s="13"/>
      <c r="O24" s="13"/>
      <c r="P24" s="119">
        <f t="shared" si="3"/>
        <v>20</v>
      </c>
      <c r="Q24" s="13"/>
      <c r="R24" s="13"/>
      <c r="S24" s="13"/>
      <c r="T24" s="13"/>
      <c r="U24" s="3">
        <f t="shared" si="14"/>
        <v>20</v>
      </c>
      <c r="V24" s="13"/>
      <c r="W24" s="13"/>
      <c r="X24" s="13">
        <v>10</v>
      </c>
      <c r="Y24" s="13"/>
      <c r="Z24" s="3">
        <f t="shared" si="15"/>
        <v>30</v>
      </c>
      <c r="AA24" s="13"/>
      <c r="AB24" s="13"/>
      <c r="AC24" s="13">
        <v>8</v>
      </c>
      <c r="AD24" s="13"/>
      <c r="AE24" s="3">
        <f t="shared" si="16"/>
        <v>38</v>
      </c>
      <c r="AF24" s="13"/>
      <c r="AG24" s="13"/>
      <c r="AH24" s="13"/>
      <c r="AI24" s="13"/>
      <c r="AJ24" s="3">
        <f t="shared" si="17"/>
        <v>38</v>
      </c>
      <c r="AK24" s="13"/>
      <c r="AL24" s="13"/>
      <c r="AM24" s="13"/>
      <c r="AN24" s="13"/>
      <c r="AO24" s="3">
        <f t="shared" si="18"/>
        <v>38</v>
      </c>
      <c r="AP24" s="13"/>
      <c r="AQ24" s="13"/>
      <c r="AR24" s="13"/>
      <c r="AS24" s="13"/>
      <c r="AT24" s="3">
        <f t="shared" si="19"/>
        <v>38</v>
      </c>
      <c r="AU24" s="13"/>
      <c r="AV24" s="13"/>
      <c r="AW24" s="13">
        <v>4</v>
      </c>
      <c r="AX24" s="13"/>
      <c r="AY24" s="3">
        <f t="shared" si="20"/>
        <v>42</v>
      </c>
      <c r="AZ24" s="13"/>
      <c r="BA24" s="13"/>
      <c r="BB24" s="13"/>
      <c r="BC24" s="13"/>
      <c r="BD24" s="3">
        <f t="shared" si="21"/>
        <v>42</v>
      </c>
      <c r="BE24" s="13"/>
      <c r="BF24" s="13"/>
      <c r="BG24" s="13"/>
      <c r="BH24" s="13"/>
      <c r="BI24" s="3">
        <f t="shared" si="22"/>
        <v>42</v>
      </c>
      <c r="BJ24" s="13"/>
      <c r="BK24" s="13"/>
      <c r="BL24" s="13"/>
      <c r="BM24" s="13"/>
      <c r="BN24" s="3">
        <f t="shared" si="23"/>
        <v>42</v>
      </c>
      <c r="BO24" s="13"/>
      <c r="BP24" s="13"/>
      <c r="BQ24" s="13"/>
      <c r="BR24" s="13"/>
      <c r="BS24" s="3">
        <f t="shared" si="0"/>
        <v>42</v>
      </c>
    </row>
    <row r="25" spans="1:71" s="33" customFormat="1" x14ac:dyDescent="0.25">
      <c r="A25" s="3"/>
      <c r="B25" s="3" t="s">
        <v>3</v>
      </c>
      <c r="C25" s="19">
        <v>77</v>
      </c>
      <c r="D25" s="19">
        <v>10068</v>
      </c>
      <c r="E25" s="19">
        <v>20</v>
      </c>
      <c r="F25" s="3">
        <f>IF(B25="MAL",E25,IF(E25&gt;=11,E25+variables!$B$1,11))</f>
        <v>21</v>
      </c>
      <c r="G25" s="68">
        <f t="shared" si="1"/>
        <v>0.90476190476190477</v>
      </c>
      <c r="H25" s="125">
        <v>17</v>
      </c>
      <c r="I25" s="128">
        <f t="shared" si="2"/>
        <v>17</v>
      </c>
      <c r="J25" s="133"/>
      <c r="K25" s="18">
        <v>2019</v>
      </c>
      <c r="L25" s="170">
        <v>2019</v>
      </c>
      <c r="M25" s="13"/>
      <c r="N25" s="13"/>
      <c r="O25" s="13"/>
      <c r="P25" s="119">
        <f t="shared" si="3"/>
        <v>17</v>
      </c>
      <c r="Q25" s="13"/>
      <c r="R25" s="13"/>
      <c r="S25" s="13"/>
      <c r="T25" s="13"/>
      <c r="U25" s="3">
        <f t="shared" si="14"/>
        <v>17</v>
      </c>
      <c r="V25" s="13"/>
      <c r="W25" s="13"/>
      <c r="X25" s="13"/>
      <c r="Y25" s="13"/>
      <c r="Z25" s="3">
        <f t="shared" si="15"/>
        <v>17</v>
      </c>
      <c r="AA25" s="13"/>
      <c r="AB25" s="13"/>
      <c r="AC25" s="13"/>
      <c r="AD25" s="13"/>
      <c r="AE25" s="3">
        <f t="shared" si="16"/>
        <v>17</v>
      </c>
      <c r="AF25" s="13"/>
      <c r="AG25" s="13"/>
      <c r="AH25" s="13"/>
      <c r="AI25" s="13"/>
      <c r="AJ25" s="3">
        <f t="shared" si="17"/>
        <v>17</v>
      </c>
      <c r="AK25" s="13"/>
      <c r="AL25" s="13"/>
      <c r="AM25" s="13"/>
      <c r="AN25" s="13"/>
      <c r="AO25" s="3">
        <f t="shared" si="18"/>
        <v>17</v>
      </c>
      <c r="AP25" s="13"/>
      <c r="AQ25" s="13"/>
      <c r="AR25" s="13"/>
      <c r="AS25" s="13">
        <v>2</v>
      </c>
      <c r="AT25" s="3">
        <f t="shared" si="19"/>
        <v>19</v>
      </c>
      <c r="AU25" s="13"/>
      <c r="AV25" s="13"/>
      <c r="AW25" s="13"/>
      <c r="AX25" s="13"/>
      <c r="AY25" s="3">
        <f t="shared" si="20"/>
        <v>19</v>
      </c>
      <c r="AZ25" s="13"/>
      <c r="BA25" s="13"/>
      <c r="BB25" s="13"/>
      <c r="BC25" s="13"/>
      <c r="BD25" s="3">
        <f t="shared" si="21"/>
        <v>19</v>
      </c>
      <c r="BE25" s="13"/>
      <c r="BF25" s="13"/>
      <c r="BG25" s="13"/>
      <c r="BH25" s="13"/>
      <c r="BI25" s="3">
        <f t="shared" si="22"/>
        <v>19</v>
      </c>
      <c r="BJ25" s="13"/>
      <c r="BK25" s="13"/>
      <c r="BL25" s="13"/>
      <c r="BM25" s="13"/>
      <c r="BN25" s="3">
        <f t="shared" si="23"/>
        <v>19</v>
      </c>
      <c r="BO25" s="13"/>
      <c r="BP25" s="13"/>
      <c r="BQ25" s="13"/>
      <c r="BR25" s="13"/>
      <c r="BS25" s="3">
        <f t="shared" si="0"/>
        <v>19</v>
      </c>
    </row>
    <row r="26" spans="1:71" s="33" customFormat="1" x14ac:dyDescent="0.25">
      <c r="A26" s="3"/>
      <c r="B26" s="3" t="s">
        <v>256</v>
      </c>
      <c r="C26" s="19">
        <v>86</v>
      </c>
      <c r="D26" s="19">
        <v>8255</v>
      </c>
      <c r="E26" s="19">
        <v>27</v>
      </c>
      <c r="F26" s="3">
        <f>IF(B26="MAL",E26,IF(E26&gt;=11,E26+variables!$B$1,11))</f>
        <v>28</v>
      </c>
      <c r="G26" s="68">
        <f t="shared" si="1"/>
        <v>0.5714285714285714</v>
      </c>
      <c r="H26" s="125">
        <v>16</v>
      </c>
      <c r="I26" s="128">
        <f t="shared" si="2"/>
        <v>16</v>
      </c>
      <c r="J26" s="133"/>
      <c r="K26" s="18">
        <v>2019</v>
      </c>
      <c r="L26" s="170">
        <v>2019</v>
      </c>
      <c r="M26" s="13"/>
      <c r="N26" s="13"/>
      <c r="O26" s="13"/>
      <c r="P26" s="119">
        <f t="shared" si="3"/>
        <v>16</v>
      </c>
      <c r="Q26" s="13"/>
      <c r="R26" s="13"/>
      <c r="S26" s="13"/>
      <c r="T26" s="13"/>
      <c r="U26" s="3">
        <f t="shared" si="14"/>
        <v>16</v>
      </c>
      <c r="V26" s="13"/>
      <c r="W26" s="13"/>
      <c r="X26" s="13"/>
      <c r="Y26" s="13"/>
      <c r="Z26" s="3">
        <f t="shared" si="15"/>
        <v>16</v>
      </c>
      <c r="AA26" s="13"/>
      <c r="AB26" s="13"/>
      <c r="AC26" s="13"/>
      <c r="AD26" s="13"/>
      <c r="AE26" s="3">
        <f t="shared" si="16"/>
        <v>16</v>
      </c>
      <c r="AF26" s="13"/>
      <c r="AG26" s="13"/>
      <c r="AH26" s="13"/>
      <c r="AI26" s="13"/>
      <c r="AJ26" s="3">
        <f t="shared" si="17"/>
        <v>16</v>
      </c>
      <c r="AK26" s="13"/>
      <c r="AL26" s="13"/>
      <c r="AM26" s="13"/>
      <c r="AN26" s="13"/>
      <c r="AO26" s="3">
        <f t="shared" si="18"/>
        <v>16</v>
      </c>
      <c r="AP26" s="13"/>
      <c r="AQ26" s="13"/>
      <c r="AR26" s="13"/>
      <c r="AS26" s="13"/>
      <c r="AT26" s="3">
        <f t="shared" si="19"/>
        <v>16</v>
      </c>
      <c r="AU26" s="13"/>
      <c r="AV26" s="13"/>
      <c r="AW26" s="13"/>
      <c r="AX26" s="13"/>
      <c r="AY26" s="3">
        <f t="shared" si="20"/>
        <v>16</v>
      </c>
      <c r="AZ26" s="13"/>
      <c r="BA26" s="13"/>
      <c r="BB26" s="13"/>
      <c r="BC26" s="13"/>
      <c r="BD26" s="3">
        <f t="shared" si="21"/>
        <v>16</v>
      </c>
      <c r="BE26" s="13"/>
      <c r="BF26" s="13"/>
      <c r="BG26" s="13"/>
      <c r="BH26" s="13"/>
      <c r="BI26" s="3">
        <f t="shared" si="22"/>
        <v>16</v>
      </c>
      <c r="BJ26" s="13"/>
      <c r="BK26" s="13"/>
      <c r="BL26" s="13"/>
      <c r="BM26" s="13"/>
      <c r="BN26" s="3">
        <f t="shared" si="23"/>
        <v>16</v>
      </c>
      <c r="BO26" s="13"/>
      <c r="BP26" s="13"/>
      <c r="BQ26" s="13"/>
      <c r="BR26" s="13"/>
      <c r="BS26" s="3">
        <f t="shared" si="0"/>
        <v>16</v>
      </c>
    </row>
    <row r="27" spans="1:71" s="33" customFormat="1" x14ac:dyDescent="0.25">
      <c r="A27" s="3"/>
      <c r="B27" s="3" t="s">
        <v>242</v>
      </c>
      <c r="C27" s="19">
        <v>98</v>
      </c>
      <c r="D27" s="19">
        <v>4407</v>
      </c>
      <c r="E27" s="19">
        <v>32</v>
      </c>
      <c r="F27" s="3">
        <f>IF(B27="MAL",E27,IF(E27&gt;=11,E27+variables!$B$1,11))</f>
        <v>33</v>
      </c>
      <c r="G27" s="7">
        <f t="shared" si="1"/>
        <v>0.81818181818181823</v>
      </c>
      <c r="H27" s="128">
        <v>10</v>
      </c>
      <c r="I27" s="128">
        <f t="shared" si="2"/>
        <v>10</v>
      </c>
      <c r="J27" s="133"/>
      <c r="K27" s="18">
        <v>2019</v>
      </c>
      <c r="L27" s="170">
        <v>2019</v>
      </c>
      <c r="M27" s="13"/>
      <c r="N27" s="13"/>
      <c r="O27" s="13"/>
      <c r="P27" s="119">
        <f t="shared" si="3"/>
        <v>10</v>
      </c>
      <c r="Q27" s="13"/>
      <c r="R27" s="13"/>
      <c r="S27" s="13"/>
      <c r="T27" s="13"/>
      <c r="U27" s="3">
        <f t="shared" si="14"/>
        <v>10</v>
      </c>
      <c r="V27" s="13"/>
      <c r="W27" s="13"/>
      <c r="X27" s="13"/>
      <c r="Y27" s="13"/>
      <c r="Z27" s="3">
        <f t="shared" si="15"/>
        <v>10</v>
      </c>
      <c r="AA27" s="13"/>
      <c r="AB27" s="13"/>
      <c r="AC27" s="13"/>
      <c r="AD27" s="13"/>
      <c r="AE27" s="3">
        <f t="shared" si="16"/>
        <v>10</v>
      </c>
      <c r="AF27" s="13"/>
      <c r="AG27" s="13"/>
      <c r="AH27" s="13">
        <v>11</v>
      </c>
      <c r="AI27" s="13">
        <v>1</v>
      </c>
      <c r="AJ27" s="3">
        <f t="shared" si="17"/>
        <v>22</v>
      </c>
      <c r="AK27" s="13"/>
      <c r="AL27" s="13">
        <v>1</v>
      </c>
      <c r="AM27" s="13"/>
      <c r="AN27" s="13"/>
      <c r="AO27" s="3">
        <f t="shared" si="18"/>
        <v>23</v>
      </c>
      <c r="AP27" s="13"/>
      <c r="AQ27" s="13"/>
      <c r="AR27" s="13"/>
      <c r="AS27" s="13"/>
      <c r="AT27" s="3">
        <f t="shared" si="19"/>
        <v>23</v>
      </c>
      <c r="AU27" s="13"/>
      <c r="AV27" s="13"/>
      <c r="AW27" s="13">
        <v>3</v>
      </c>
      <c r="AX27" s="13">
        <v>1</v>
      </c>
      <c r="AY27" s="3">
        <f t="shared" si="20"/>
        <v>27</v>
      </c>
      <c r="AZ27" s="13"/>
      <c r="BA27" s="13"/>
      <c r="BB27" s="13"/>
      <c r="BC27" s="13"/>
      <c r="BD27" s="3">
        <f t="shared" si="21"/>
        <v>27</v>
      </c>
      <c r="BE27" s="13"/>
      <c r="BF27" s="13"/>
      <c r="BG27" s="13"/>
      <c r="BH27" s="13"/>
      <c r="BI27" s="3">
        <f t="shared" si="22"/>
        <v>27</v>
      </c>
      <c r="BJ27" s="13"/>
      <c r="BK27" s="13"/>
      <c r="BL27" s="13"/>
      <c r="BM27" s="13"/>
      <c r="BN27" s="3">
        <f t="shared" si="23"/>
        <v>27</v>
      </c>
      <c r="BO27" s="13"/>
      <c r="BP27" s="13"/>
      <c r="BQ27" s="13"/>
      <c r="BR27" s="13"/>
      <c r="BS27" s="3">
        <f t="shared" si="0"/>
        <v>27</v>
      </c>
    </row>
    <row r="28" spans="1:71" s="33" customFormat="1" x14ac:dyDescent="0.25">
      <c r="A28" s="3"/>
      <c r="B28" s="3"/>
      <c r="C28" s="3"/>
      <c r="D28" s="3"/>
      <c r="E28" s="3"/>
      <c r="F28" s="3"/>
      <c r="G28" s="3"/>
      <c r="H28" s="119"/>
      <c r="I28" s="119"/>
      <c r="J28" s="119"/>
      <c r="K28" s="3"/>
      <c r="L28" s="3"/>
      <c r="M28" s="3">
        <f>SUM(M3:M27)</f>
        <v>0</v>
      </c>
      <c r="N28" s="3">
        <f>SUM(N3:N27)</f>
        <v>0</v>
      </c>
      <c r="O28" s="3">
        <f>SUM(O3:O27)</f>
        <v>0</v>
      </c>
      <c r="P28" s="119">
        <f>SUM(P3:P27)</f>
        <v>367</v>
      </c>
      <c r="Q28" s="3">
        <f>SUM(Q3:Q27)</f>
        <v>0</v>
      </c>
      <c r="R28" s="3">
        <f>SUM(R4:R27)</f>
        <v>1</v>
      </c>
      <c r="S28" s="3">
        <f>SUM(S4:S27)</f>
        <v>8</v>
      </c>
      <c r="T28" s="3">
        <f>SUM(T4:T27)</f>
        <v>0</v>
      </c>
      <c r="U28" s="3">
        <f>SUM(U3:U27)</f>
        <v>377</v>
      </c>
      <c r="V28" s="3">
        <f>SUM(V4:V27)</f>
        <v>0</v>
      </c>
      <c r="W28" s="3">
        <f>SUM(W4:W27)</f>
        <v>3</v>
      </c>
      <c r="X28" s="3">
        <f>SUM(X4:X27)</f>
        <v>36</v>
      </c>
      <c r="Y28" s="3">
        <f>SUM(Y4:Y27)</f>
        <v>0</v>
      </c>
      <c r="Z28" s="3">
        <f>SUM(Z3:Z27)</f>
        <v>416</v>
      </c>
      <c r="AA28" s="3">
        <f>SUM(AA4:AA27)</f>
        <v>0</v>
      </c>
      <c r="AB28" s="3">
        <f>SUM(AB4:AB27)</f>
        <v>3</v>
      </c>
      <c r="AC28" s="3">
        <f>SUM(AC4:AC27)</f>
        <v>40</v>
      </c>
      <c r="AD28" s="3">
        <f>SUM(AD4:AD27)</f>
        <v>2</v>
      </c>
      <c r="AE28" s="3">
        <f>SUM(AE3:AE27)</f>
        <v>461</v>
      </c>
      <c r="AF28" s="3">
        <f>SUM(AF4:AF27)</f>
        <v>0</v>
      </c>
      <c r="AG28" s="3">
        <f>SUM(AG4:AG27)</f>
        <v>1</v>
      </c>
      <c r="AH28" s="3">
        <f>SUM(AH4:AH27)</f>
        <v>26</v>
      </c>
      <c r="AI28" s="3">
        <f>SUM(AI4:AI27)</f>
        <v>4</v>
      </c>
      <c r="AJ28" s="3">
        <f>SUM(AJ3:AJ27)</f>
        <v>492</v>
      </c>
      <c r="AK28" s="3">
        <f>SUM(AK4:AK27)</f>
        <v>0</v>
      </c>
      <c r="AL28" s="3">
        <f>SUM(AL4:AL27)</f>
        <v>4</v>
      </c>
      <c r="AM28" s="3">
        <f>SUM(AM4:AM27)</f>
        <v>32</v>
      </c>
      <c r="AN28" s="3">
        <f>SUM(AN4:AN27)</f>
        <v>1</v>
      </c>
      <c r="AO28" s="3">
        <f>SUM(AO3:AO27)</f>
        <v>529</v>
      </c>
      <c r="AP28" s="3">
        <f>SUM(AP4:AP27)</f>
        <v>1</v>
      </c>
      <c r="AQ28" s="3">
        <f>SUM(AQ4:AQ27)</f>
        <v>10</v>
      </c>
      <c r="AR28" s="3">
        <f>SUM(AR4:AR27)</f>
        <v>37</v>
      </c>
      <c r="AS28" s="3">
        <f>SUM(AS4:AS27)</f>
        <v>3</v>
      </c>
      <c r="AT28" s="3">
        <f>SUM(AT3:AT27)</f>
        <v>580</v>
      </c>
      <c r="AU28" s="3">
        <f>SUM(AU4:AU27)</f>
        <v>0</v>
      </c>
      <c r="AV28" s="3">
        <f>SUM(AV4:AV27)</f>
        <v>1</v>
      </c>
      <c r="AW28" s="3">
        <f>SUM(AW4:AW27)</f>
        <v>16</v>
      </c>
      <c r="AX28" s="3">
        <f>SUM(AX4:AX27)</f>
        <v>2</v>
      </c>
      <c r="AY28" s="3">
        <f>SUM(AY3:AY27)</f>
        <v>599</v>
      </c>
      <c r="AZ28" s="3">
        <f>SUM(AZ4:AZ27)</f>
        <v>0</v>
      </c>
      <c r="BA28" s="3">
        <f>SUM(BA4:BA27)</f>
        <v>1</v>
      </c>
      <c r="BB28" s="3">
        <f>SUM(BB4:BB27)</f>
        <v>48</v>
      </c>
      <c r="BC28" s="3">
        <f>SUM(BC4:BC27)</f>
        <v>1</v>
      </c>
      <c r="BD28" s="3">
        <f>SUM(BD3:BD27)</f>
        <v>649</v>
      </c>
      <c r="BE28" s="3">
        <f>SUM(BE4:BE27)</f>
        <v>0</v>
      </c>
      <c r="BF28" s="3">
        <f>SUM(BF4:BF27)</f>
        <v>0</v>
      </c>
      <c r="BG28" s="3">
        <f>SUM(BG4:BG27)</f>
        <v>0</v>
      </c>
      <c r="BH28" s="3">
        <f>SUM(BH4:BH27)</f>
        <v>0</v>
      </c>
      <c r="BI28" s="3">
        <f>SUM(BI3:BI27)</f>
        <v>649</v>
      </c>
      <c r="BJ28" s="3">
        <f>SUM(BJ4:BJ27)</f>
        <v>0</v>
      </c>
      <c r="BK28" s="3">
        <f>SUM(BK4:BK27)</f>
        <v>0</v>
      </c>
      <c r="BL28" s="3">
        <f>SUM(BL4:BL27)</f>
        <v>0</v>
      </c>
      <c r="BM28" s="3">
        <f>SUM(BM4:BM27)</f>
        <v>0</v>
      </c>
      <c r="BN28" s="3">
        <f>SUM(BN3:BN27)</f>
        <v>649</v>
      </c>
      <c r="BO28" s="3">
        <f>SUM(BO4:BO27)</f>
        <v>0</v>
      </c>
      <c r="BP28" s="3">
        <f>SUM(BP4:BP27)</f>
        <v>0</v>
      </c>
      <c r="BQ28" s="3">
        <f>SUM(BQ4:BQ27)</f>
        <v>0</v>
      </c>
      <c r="BR28" s="3">
        <f>SUM(BR4:BR27)</f>
        <v>0</v>
      </c>
      <c r="BS28" s="3">
        <f>SUM(BS3:BS27)</f>
        <v>649</v>
      </c>
    </row>
    <row r="29" spans="1:71" s="33" customFormat="1" x14ac:dyDescent="0.25">
      <c r="A29" s="3"/>
      <c r="B29" s="3" t="s">
        <v>264</v>
      </c>
      <c r="C29" s="3">
        <f>COUNT(C5:C27)</f>
        <v>23</v>
      </c>
      <c r="D29" s="3"/>
      <c r="E29" s="3">
        <f>SUM(E3:E27)</f>
        <v>729</v>
      </c>
      <c r="F29" s="3">
        <f>SUM(F3:F27)</f>
        <v>753</v>
      </c>
      <c r="G29" s="32">
        <f>$BS28/F29</f>
        <v>0.86188579017264277</v>
      </c>
      <c r="H29" s="119">
        <f>SUM(H3:H27)</f>
        <v>367</v>
      </c>
      <c r="I29" s="119">
        <f>SUM(I3:I27)</f>
        <v>372</v>
      </c>
      <c r="J29" s="119">
        <f>SUM(J3:J27)</f>
        <v>5</v>
      </c>
      <c r="K29" s="3"/>
      <c r="L29" s="3"/>
      <c r="M29" s="3"/>
      <c r="N29" s="3"/>
      <c r="O29" s="3"/>
      <c r="P29" s="32">
        <f>P28/F29</f>
        <v>0.48738379814077026</v>
      </c>
      <c r="Q29" s="3"/>
      <c r="R29" s="3">
        <f>M28+R28</f>
        <v>1</v>
      </c>
      <c r="S29" s="3">
        <f>N28+S28</f>
        <v>8</v>
      </c>
      <c r="T29" s="3">
        <f>O28+T28</f>
        <v>0</v>
      </c>
      <c r="U29" s="32">
        <f>U28/F29</f>
        <v>0.50066401062416999</v>
      </c>
      <c r="V29" s="3"/>
      <c r="W29" s="3">
        <f>R29+W28</f>
        <v>4</v>
      </c>
      <c r="X29" s="3">
        <f>S29+X28</f>
        <v>44</v>
      </c>
      <c r="Y29" s="3">
        <f>T29+Y28</f>
        <v>0</v>
      </c>
      <c r="Z29" s="32">
        <f>Z28/F29</f>
        <v>0.5524568393094289</v>
      </c>
      <c r="AA29" s="3"/>
      <c r="AB29" s="3">
        <f>W29+AB28</f>
        <v>7</v>
      </c>
      <c r="AC29" s="3">
        <f>X29+AC28</f>
        <v>84</v>
      </c>
      <c r="AD29" s="3">
        <f>Y29+AD28</f>
        <v>2</v>
      </c>
      <c r="AE29" s="32">
        <f>AE28/F29</f>
        <v>0.61221779548472777</v>
      </c>
      <c r="AF29" s="3"/>
      <c r="AG29" s="3">
        <f>AB29+AG28</f>
        <v>8</v>
      </c>
      <c r="AH29" s="3">
        <f>AC29+AH28</f>
        <v>110</v>
      </c>
      <c r="AI29" s="3">
        <f>AD29+AI28</f>
        <v>6</v>
      </c>
      <c r="AJ29" s="32">
        <f>AJ28/F29</f>
        <v>0.65338645418326691</v>
      </c>
      <c r="AK29" s="3"/>
      <c r="AL29" s="3">
        <f>AG29+AL28</f>
        <v>12</v>
      </c>
      <c r="AM29" s="3">
        <f>AH29+AM28</f>
        <v>142</v>
      </c>
      <c r="AN29" s="3">
        <f>AI29+AN28</f>
        <v>7</v>
      </c>
      <c r="AO29" s="32">
        <f>AO28/F29</f>
        <v>0.70252324037184599</v>
      </c>
      <c r="AP29" s="3"/>
      <c r="AQ29" s="3">
        <f>AL29+AQ28</f>
        <v>22</v>
      </c>
      <c r="AR29" s="3">
        <f>AM29+AR28</f>
        <v>179</v>
      </c>
      <c r="AS29" s="3">
        <f>AN29+AS28</f>
        <v>10</v>
      </c>
      <c r="AT29" s="32">
        <f>AT28/F29</f>
        <v>0.77025232403718458</v>
      </c>
      <c r="AU29" s="3"/>
      <c r="AV29" s="3">
        <f>AQ29+AV28</f>
        <v>23</v>
      </c>
      <c r="AW29" s="3">
        <f>AR29+AW28</f>
        <v>195</v>
      </c>
      <c r="AX29" s="3">
        <f>AS29+AX28</f>
        <v>12</v>
      </c>
      <c r="AY29" s="32">
        <f>AY28/F29</f>
        <v>0.79548472775564405</v>
      </c>
      <c r="AZ29" s="3"/>
      <c r="BA29" s="3">
        <f>AV29+BA28</f>
        <v>24</v>
      </c>
      <c r="BB29" s="3">
        <f>AW29+BB28</f>
        <v>243</v>
      </c>
      <c r="BC29" s="3">
        <f>AX29+BC28</f>
        <v>13</v>
      </c>
      <c r="BD29" s="32">
        <f>BD28/F29</f>
        <v>0.86188579017264277</v>
      </c>
      <c r="BE29" s="3"/>
      <c r="BF29" s="3">
        <f>BA29+BF28</f>
        <v>24</v>
      </c>
      <c r="BG29" s="3">
        <f>BB29+BG28</f>
        <v>243</v>
      </c>
      <c r="BH29" s="3">
        <f>BC29+BH28</f>
        <v>13</v>
      </c>
      <c r="BI29" s="32">
        <f>BI28/F29</f>
        <v>0.86188579017264277</v>
      </c>
      <c r="BJ29" s="3"/>
      <c r="BK29" s="3">
        <f>BF29+BK28</f>
        <v>24</v>
      </c>
      <c r="BL29" s="3">
        <f>BG29+BL28</f>
        <v>243</v>
      </c>
      <c r="BM29" s="3">
        <f>BH29+BM28</f>
        <v>13</v>
      </c>
      <c r="BN29" s="32">
        <f>BN28/F29</f>
        <v>0.86188579017264277</v>
      </c>
      <c r="BO29" s="3"/>
      <c r="BP29" s="3">
        <f>BK29+BP28</f>
        <v>24</v>
      </c>
      <c r="BQ29" s="3">
        <f>BL29+BQ28</f>
        <v>243</v>
      </c>
      <c r="BR29" s="3">
        <f>BM29+BR28</f>
        <v>13</v>
      </c>
      <c r="BS29" s="32">
        <f>BS28/F29</f>
        <v>0.86188579017264277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"/>
  <sheetViews>
    <sheetView zoomScale="150" workbookViewId="0">
      <pane xSplit="12" ySplit="2" topLeftCell="AQ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V6" sqref="AV6"/>
    </sheetView>
  </sheetViews>
  <sheetFormatPr defaultColWidth="8.85546875" defaultRowHeight="15" x14ac:dyDescent="0.25"/>
  <cols>
    <col min="1" max="1" width="9.28515625" bestFit="1" customWidth="1"/>
    <col min="2" max="2" width="13.42578125" customWidth="1"/>
    <col min="3" max="3" width="4.42578125" customWidth="1"/>
    <col min="4" max="4" width="6" hidden="1" customWidth="1"/>
    <col min="5" max="5" width="5.42578125" customWidth="1"/>
    <col min="8" max="8" width="5.140625" style="131" customWidth="1"/>
    <col min="9" max="9" width="8" style="131" customWidth="1"/>
    <col min="10" max="10" width="5" style="131" customWidth="1"/>
    <col min="11" max="11" width="5.42578125" style="33" customWidth="1"/>
    <col min="12" max="12" width="8.140625" style="33" customWidth="1"/>
    <col min="13" max="15" width="3" customWidth="1"/>
    <col min="16" max="16" width="7.140625" customWidth="1"/>
    <col min="17" max="20" width="3.85546875" customWidth="1"/>
    <col min="21" max="21" width="7.140625" customWidth="1"/>
    <col min="22" max="25" width="3" customWidth="1"/>
    <col min="26" max="26" width="8.42578125" customWidth="1"/>
    <col min="27" max="30" width="3" customWidth="1"/>
    <col min="31" max="31" width="8.5703125" customWidth="1"/>
    <col min="32" max="35" width="3" customWidth="1"/>
    <col min="36" max="36" width="7.140625" customWidth="1"/>
    <col min="37" max="40" width="3" customWidth="1"/>
    <col min="41" max="41" width="8.85546875" customWidth="1"/>
    <col min="42" max="45" width="3" customWidth="1"/>
    <col min="46" max="46" width="8.5703125" customWidth="1"/>
    <col min="47" max="50" width="3" customWidth="1"/>
    <col min="51" max="51" width="8.28515625" customWidth="1"/>
    <col min="52" max="55" width="3" customWidth="1"/>
    <col min="56" max="56" width="8.140625" customWidth="1"/>
    <col min="57" max="60" width="3" customWidth="1"/>
    <col min="61" max="61" width="8" customWidth="1"/>
    <col min="62" max="65" width="3" customWidth="1"/>
    <col min="66" max="66" width="8.42578125" customWidth="1"/>
    <col min="67" max="70" width="3" customWidth="1"/>
    <col min="71" max="71" width="8.85546875" customWidth="1"/>
  </cols>
  <sheetData>
    <row r="1" spans="1:71" x14ac:dyDescent="0.25">
      <c r="A1" s="48"/>
      <c r="B1" s="48"/>
      <c r="C1" s="48"/>
      <c r="D1" s="48"/>
      <c r="E1" s="48"/>
      <c r="F1" s="48"/>
      <c r="G1" s="48"/>
      <c r="H1" s="126"/>
      <c r="I1" s="126"/>
      <c r="J1" s="126"/>
      <c r="K1" s="63"/>
      <c r="L1" s="63"/>
      <c r="M1" s="389" t="s">
        <v>375</v>
      </c>
      <c r="N1" s="390"/>
      <c r="O1" s="390"/>
      <c r="P1" s="391"/>
      <c r="Q1" s="389" t="s">
        <v>138</v>
      </c>
      <c r="R1" s="390"/>
      <c r="S1" s="390"/>
      <c r="T1" s="390"/>
      <c r="U1" s="391"/>
      <c r="V1" s="389" t="s">
        <v>321</v>
      </c>
      <c r="W1" s="390"/>
      <c r="X1" s="390"/>
      <c r="Y1" s="390"/>
      <c r="Z1" s="391"/>
      <c r="AA1" s="389" t="s">
        <v>155</v>
      </c>
      <c r="AB1" s="390"/>
      <c r="AC1" s="390"/>
      <c r="AD1" s="390"/>
      <c r="AE1" s="391"/>
      <c r="AF1" s="389" t="s">
        <v>156</v>
      </c>
      <c r="AG1" s="390"/>
      <c r="AH1" s="390"/>
      <c r="AI1" s="390"/>
      <c r="AJ1" s="391"/>
      <c r="AK1" s="389" t="s">
        <v>78</v>
      </c>
      <c r="AL1" s="390"/>
      <c r="AM1" s="390"/>
      <c r="AN1" s="390"/>
      <c r="AO1" s="391"/>
      <c r="AP1" s="389" t="s">
        <v>79</v>
      </c>
      <c r="AQ1" s="390"/>
      <c r="AR1" s="390"/>
      <c r="AS1" s="390"/>
      <c r="AT1" s="391"/>
      <c r="AU1" s="389" t="s">
        <v>53</v>
      </c>
      <c r="AV1" s="390"/>
      <c r="AW1" s="390"/>
      <c r="AX1" s="390"/>
      <c r="AY1" s="391"/>
      <c r="AZ1" s="389" t="s">
        <v>54</v>
      </c>
      <c r="BA1" s="390"/>
      <c r="BB1" s="390"/>
      <c r="BC1" s="390"/>
      <c r="BD1" s="391"/>
      <c r="BE1" s="389" t="s">
        <v>48</v>
      </c>
      <c r="BF1" s="390"/>
      <c r="BG1" s="390"/>
      <c r="BH1" s="390"/>
      <c r="BI1" s="391"/>
      <c r="BJ1" s="389" t="s">
        <v>243</v>
      </c>
      <c r="BK1" s="390"/>
      <c r="BL1" s="390"/>
      <c r="BM1" s="390"/>
      <c r="BN1" s="391"/>
      <c r="BO1" s="389" t="s">
        <v>350</v>
      </c>
      <c r="BP1" s="390"/>
      <c r="BQ1" s="390"/>
      <c r="BR1" s="390"/>
      <c r="BS1" s="391"/>
    </row>
    <row r="2" spans="1:71" s="24" customFormat="1" ht="30.75" customHeight="1" thickBot="1" x14ac:dyDescent="0.3">
      <c r="A2" s="8" t="s">
        <v>57</v>
      </c>
      <c r="B2" s="8" t="s">
        <v>10</v>
      </c>
      <c r="C2" s="8" t="s">
        <v>66</v>
      </c>
      <c r="D2" s="8" t="s">
        <v>67</v>
      </c>
      <c r="E2" s="124" t="s">
        <v>402</v>
      </c>
      <c r="F2" s="10" t="s">
        <v>178</v>
      </c>
      <c r="G2" s="10" t="s">
        <v>158</v>
      </c>
      <c r="H2" s="127" t="s">
        <v>401</v>
      </c>
      <c r="I2" s="127" t="s">
        <v>400</v>
      </c>
      <c r="J2" s="127" t="s">
        <v>159</v>
      </c>
      <c r="K2" s="64" t="s">
        <v>294</v>
      </c>
      <c r="L2" s="64" t="s">
        <v>191</v>
      </c>
      <c r="M2" s="9" t="s">
        <v>220</v>
      </c>
      <c r="N2" s="9" t="s">
        <v>221</v>
      </c>
      <c r="O2" s="9" t="s">
        <v>121</v>
      </c>
      <c r="P2" s="9" t="s">
        <v>122</v>
      </c>
      <c r="Q2" s="9" t="s">
        <v>123</v>
      </c>
      <c r="R2" s="9" t="s">
        <v>220</v>
      </c>
      <c r="S2" s="9" t="s">
        <v>221</v>
      </c>
      <c r="T2" s="9" t="s">
        <v>121</v>
      </c>
      <c r="U2" s="9" t="s">
        <v>122</v>
      </c>
      <c r="V2" s="9" t="s">
        <v>123</v>
      </c>
      <c r="W2" s="9" t="s">
        <v>220</v>
      </c>
      <c r="X2" s="9" t="s">
        <v>221</v>
      </c>
      <c r="Y2" s="9" t="s">
        <v>121</v>
      </c>
      <c r="Z2" s="9" t="s">
        <v>122</v>
      </c>
      <c r="AA2" s="9" t="s">
        <v>123</v>
      </c>
      <c r="AB2" s="9" t="s">
        <v>220</v>
      </c>
      <c r="AC2" s="9" t="s">
        <v>221</v>
      </c>
      <c r="AD2" s="9" t="s">
        <v>121</v>
      </c>
      <c r="AE2" s="9" t="s">
        <v>122</v>
      </c>
      <c r="AF2" s="9" t="s">
        <v>123</v>
      </c>
      <c r="AG2" s="9" t="s">
        <v>220</v>
      </c>
      <c r="AH2" s="9" t="s">
        <v>221</v>
      </c>
      <c r="AI2" s="9" t="s">
        <v>121</v>
      </c>
      <c r="AJ2" s="9" t="s">
        <v>122</v>
      </c>
      <c r="AK2" s="9" t="s">
        <v>123</v>
      </c>
      <c r="AL2" s="9" t="s">
        <v>220</v>
      </c>
      <c r="AM2" s="9" t="s">
        <v>221</v>
      </c>
      <c r="AN2" s="9" t="s">
        <v>121</v>
      </c>
      <c r="AO2" s="9" t="s">
        <v>122</v>
      </c>
      <c r="AP2" s="9" t="s">
        <v>123</v>
      </c>
      <c r="AQ2" s="9" t="s">
        <v>220</v>
      </c>
      <c r="AR2" s="9" t="s">
        <v>221</v>
      </c>
      <c r="AS2" s="9" t="s">
        <v>121</v>
      </c>
      <c r="AT2" s="9" t="s">
        <v>122</v>
      </c>
      <c r="AU2" s="9" t="s">
        <v>123</v>
      </c>
      <c r="AV2" s="9" t="s">
        <v>220</v>
      </c>
      <c r="AW2" s="9" t="s">
        <v>221</v>
      </c>
      <c r="AX2" s="9" t="s">
        <v>121</v>
      </c>
      <c r="AY2" s="9" t="s">
        <v>122</v>
      </c>
      <c r="AZ2" s="9" t="s">
        <v>123</v>
      </c>
      <c r="BA2" s="9" t="s">
        <v>220</v>
      </c>
      <c r="BB2" s="9" t="s">
        <v>221</v>
      </c>
      <c r="BC2" s="9" t="s">
        <v>121</v>
      </c>
      <c r="BD2" s="9" t="s">
        <v>122</v>
      </c>
      <c r="BE2" s="9" t="s">
        <v>123</v>
      </c>
      <c r="BF2" s="9" t="s">
        <v>220</v>
      </c>
      <c r="BG2" s="9" t="s">
        <v>221</v>
      </c>
      <c r="BH2" s="9" t="s">
        <v>121</v>
      </c>
      <c r="BI2" s="9" t="s">
        <v>122</v>
      </c>
      <c r="BJ2" s="9" t="s">
        <v>123</v>
      </c>
      <c r="BK2" s="9" t="s">
        <v>220</v>
      </c>
      <c r="BL2" s="9" t="s">
        <v>221</v>
      </c>
      <c r="BM2" s="9" t="s">
        <v>121</v>
      </c>
      <c r="BN2" s="9" t="s">
        <v>122</v>
      </c>
      <c r="BO2" s="9" t="s">
        <v>123</v>
      </c>
      <c r="BP2" s="9" t="s">
        <v>220</v>
      </c>
      <c r="BQ2" s="9" t="s">
        <v>221</v>
      </c>
      <c r="BR2" s="9" t="s">
        <v>121</v>
      </c>
      <c r="BS2" s="9" t="s">
        <v>122</v>
      </c>
    </row>
    <row r="3" spans="1:71" s="33" customFormat="1" x14ac:dyDescent="0.25">
      <c r="A3" s="67" t="s">
        <v>142</v>
      </c>
      <c r="B3" s="51" t="s">
        <v>124</v>
      </c>
      <c r="C3" s="51"/>
      <c r="D3" s="51"/>
      <c r="E3" s="23">
        <v>95</v>
      </c>
      <c r="F3" s="51">
        <f>IF(B3="MAL",E3,IF(E3&gt;=11,E3+variables!$B$1,11))</f>
        <v>95</v>
      </c>
      <c r="G3" s="68">
        <f>BS3/F3</f>
        <v>1</v>
      </c>
      <c r="H3" s="125">
        <v>85</v>
      </c>
      <c r="I3" s="125">
        <f>+H3+J3</f>
        <v>85</v>
      </c>
      <c r="J3" s="138"/>
      <c r="K3" s="18">
        <v>2019</v>
      </c>
      <c r="L3" s="18">
        <v>2019</v>
      </c>
      <c r="M3" s="18"/>
      <c r="N3" s="18"/>
      <c r="O3" s="18"/>
      <c r="P3" s="138">
        <f>+H3</f>
        <v>85</v>
      </c>
      <c r="Q3" s="138"/>
      <c r="R3" s="18"/>
      <c r="S3" s="18"/>
      <c r="T3" s="18"/>
      <c r="U3" s="3">
        <f>SUM(P3:T3)</f>
        <v>85</v>
      </c>
      <c r="V3" s="18"/>
      <c r="W3" s="18"/>
      <c r="X3" s="18"/>
      <c r="Y3" s="18"/>
      <c r="Z3" s="3">
        <f>SUM(U3:Y3)</f>
        <v>85</v>
      </c>
      <c r="AA3" s="18"/>
      <c r="AB3" s="18"/>
      <c r="AC3" s="18"/>
      <c r="AD3" s="18"/>
      <c r="AE3" s="3">
        <f>SUM(Z3:AD3)</f>
        <v>85</v>
      </c>
      <c r="AF3" s="18"/>
      <c r="AG3" s="18"/>
      <c r="AH3" s="18"/>
      <c r="AI3" s="18"/>
      <c r="AJ3" s="3">
        <f>SUM(AE3:AI3)</f>
        <v>85</v>
      </c>
      <c r="AK3" s="18"/>
      <c r="AL3" s="18"/>
      <c r="AM3" s="18"/>
      <c r="AN3" s="18"/>
      <c r="AO3" s="3">
        <f>SUM(AJ3:AN3)</f>
        <v>85</v>
      </c>
      <c r="AP3" s="18"/>
      <c r="AQ3" s="18"/>
      <c r="AR3" s="18">
        <v>10</v>
      </c>
      <c r="AS3" s="18"/>
      <c r="AT3" s="3">
        <f>SUM(AO3:AS3)</f>
        <v>95</v>
      </c>
      <c r="AU3" s="18"/>
      <c r="AV3" s="18"/>
      <c r="AW3" s="18"/>
      <c r="AX3" s="18"/>
      <c r="AY3" s="3">
        <f>SUM(AT3:AX3)</f>
        <v>95</v>
      </c>
      <c r="AZ3" s="18"/>
      <c r="BA3" s="18"/>
      <c r="BB3" s="18"/>
      <c r="BC3" s="18"/>
      <c r="BD3" s="3">
        <f>SUM(AY3:BC3)</f>
        <v>95</v>
      </c>
      <c r="BE3" s="18"/>
      <c r="BF3" s="18"/>
      <c r="BG3" s="18"/>
      <c r="BH3" s="18"/>
      <c r="BI3" s="3">
        <f>SUM(BD3:BH3)</f>
        <v>95</v>
      </c>
      <c r="BJ3" s="18"/>
      <c r="BK3" s="18"/>
      <c r="BL3" s="18"/>
      <c r="BM3" s="18"/>
      <c r="BN3" s="3">
        <f>SUM(BI3:BM3)</f>
        <v>95</v>
      </c>
      <c r="BO3" s="18"/>
      <c r="BP3" s="18"/>
      <c r="BQ3" s="18"/>
      <c r="BR3" s="18"/>
      <c r="BS3" s="3">
        <f>SUM(BN3:BR3)</f>
        <v>95</v>
      </c>
    </row>
    <row r="4" spans="1:71" s="33" customFormat="1" x14ac:dyDescent="0.25">
      <c r="A4" s="31"/>
      <c r="B4" s="3" t="s">
        <v>332</v>
      </c>
      <c r="C4" s="19">
        <v>4</v>
      </c>
      <c r="D4" s="20">
        <v>5290</v>
      </c>
      <c r="E4" s="19">
        <v>18</v>
      </c>
      <c r="F4" s="3">
        <f>IF(B4="MAL",E4,IF(E4&gt;=11,E4+variables!$B$1,11))</f>
        <v>19</v>
      </c>
      <c r="G4" s="68">
        <f>$BS4/F4</f>
        <v>0.94736842105263153</v>
      </c>
      <c r="H4" s="125">
        <v>9</v>
      </c>
      <c r="I4" s="125">
        <f>+H4+J4</f>
        <v>9</v>
      </c>
      <c r="J4" s="133"/>
      <c r="K4" s="18">
        <v>2019</v>
      </c>
      <c r="L4" s="18">
        <v>2019</v>
      </c>
      <c r="M4" s="13"/>
      <c r="N4" s="13"/>
      <c r="O4" s="13"/>
      <c r="P4" s="119">
        <f>H4+SUM(M4:O4)</f>
        <v>9</v>
      </c>
      <c r="Q4" s="13"/>
      <c r="R4" s="13"/>
      <c r="S4" s="13"/>
      <c r="T4" s="13"/>
      <c r="U4" s="3">
        <f>SUM(P4:T4)</f>
        <v>9</v>
      </c>
      <c r="V4" s="13"/>
      <c r="W4" s="13"/>
      <c r="X4" s="13"/>
      <c r="Y4" s="13"/>
      <c r="Z4" s="3">
        <f>SUM(U4:Y4)</f>
        <v>9</v>
      </c>
      <c r="AA4" s="13"/>
      <c r="AB4" s="13"/>
      <c r="AC4" s="13">
        <v>7</v>
      </c>
      <c r="AD4" s="13"/>
      <c r="AE4" s="3">
        <f>SUM(Z4:AD4)</f>
        <v>16</v>
      </c>
      <c r="AF4" s="13"/>
      <c r="AG4" s="13"/>
      <c r="AH4" s="13"/>
      <c r="AI4" s="13"/>
      <c r="AJ4" s="3">
        <f>SUM(AE4:AI4)</f>
        <v>16</v>
      </c>
      <c r="AK4" s="13"/>
      <c r="AL4" s="13"/>
      <c r="AM4" s="13"/>
      <c r="AN4" s="13"/>
      <c r="AO4" s="3">
        <f>SUM(AJ4:AN4)</f>
        <v>16</v>
      </c>
      <c r="AP4" s="13"/>
      <c r="AQ4" s="13"/>
      <c r="AR4" s="13">
        <v>2</v>
      </c>
      <c r="AS4" s="13"/>
      <c r="AT4" s="3">
        <f>SUM(AO4:AS4)</f>
        <v>18</v>
      </c>
      <c r="AU4" s="13"/>
      <c r="AV4" s="13"/>
      <c r="AW4" s="13"/>
      <c r="AX4" s="13"/>
      <c r="AY4" s="3">
        <f>SUM(AT4:AX4)</f>
        <v>18</v>
      </c>
      <c r="AZ4" s="13"/>
      <c r="BA4" s="13"/>
      <c r="BB4" s="13"/>
      <c r="BC4" s="13"/>
      <c r="BD4" s="3">
        <f>SUM(AY4:BC4)</f>
        <v>18</v>
      </c>
      <c r="BE4" s="13"/>
      <c r="BF4" s="13"/>
      <c r="BG4" s="13"/>
      <c r="BH4" s="13"/>
      <c r="BI4" s="3">
        <f>SUM(BD4:BH4)</f>
        <v>18</v>
      </c>
      <c r="BJ4" s="13"/>
      <c r="BK4" s="13"/>
      <c r="BL4" s="13"/>
      <c r="BM4" s="13"/>
      <c r="BN4" s="3">
        <f>SUM(BI4:BM4)</f>
        <v>18</v>
      </c>
      <c r="BO4" s="13"/>
      <c r="BP4" s="13"/>
      <c r="BQ4" s="13"/>
      <c r="BR4" s="13"/>
      <c r="BS4" s="3">
        <f>SUM(BN4:BR4)</f>
        <v>18</v>
      </c>
    </row>
    <row r="5" spans="1:71" s="322" customFormat="1" x14ac:dyDescent="0.25">
      <c r="A5" s="314"/>
      <c r="B5" s="315" t="s">
        <v>287</v>
      </c>
      <c r="C5" s="316">
        <v>5</v>
      </c>
      <c r="D5" s="325">
        <v>2681</v>
      </c>
      <c r="E5" s="316">
        <v>36</v>
      </c>
      <c r="F5" s="315">
        <f>IF(B5="MAL",E5,IF(E5&gt;=11,E5+variables!$B$1,11))</f>
        <v>37</v>
      </c>
      <c r="G5" s="323">
        <f>$BS5/F5</f>
        <v>1.1081081081081081</v>
      </c>
      <c r="H5" s="324">
        <v>29</v>
      </c>
      <c r="I5" s="324">
        <f>+H5+J5</f>
        <v>29</v>
      </c>
      <c r="J5" s="320"/>
      <c r="K5" s="326">
        <v>2019</v>
      </c>
      <c r="L5" s="326">
        <v>2019</v>
      </c>
      <c r="M5" s="321">
        <v>1</v>
      </c>
      <c r="N5" s="321"/>
      <c r="O5" s="321"/>
      <c r="P5" s="319">
        <f>H5+SUM(M5:O5)</f>
        <v>30</v>
      </c>
      <c r="Q5" s="321"/>
      <c r="R5" s="321"/>
      <c r="S5" s="321"/>
      <c r="T5" s="321"/>
      <c r="U5" s="315">
        <f>SUM(P5:T5)</f>
        <v>30</v>
      </c>
      <c r="V5" s="321"/>
      <c r="W5" s="321">
        <v>1</v>
      </c>
      <c r="X5" s="321">
        <v>2</v>
      </c>
      <c r="Y5" s="321"/>
      <c r="Z5" s="315">
        <f>SUM(U5:Y5)</f>
        <v>33</v>
      </c>
      <c r="AA5" s="321"/>
      <c r="AB5" s="321"/>
      <c r="AC5" s="321"/>
      <c r="AD5" s="321"/>
      <c r="AE5" s="315">
        <f>SUM(Z5:AD5)</f>
        <v>33</v>
      </c>
      <c r="AF5" s="321"/>
      <c r="AG5" s="321"/>
      <c r="AH5" s="321"/>
      <c r="AI5" s="321"/>
      <c r="AJ5" s="315">
        <f>SUM(AE5:AI5)</f>
        <v>33</v>
      </c>
      <c r="AK5" s="321"/>
      <c r="AL5" s="321"/>
      <c r="AM5" s="321"/>
      <c r="AN5" s="321"/>
      <c r="AO5" s="315">
        <f>SUM(AJ5:AN5)</f>
        <v>33</v>
      </c>
      <c r="AP5" s="321"/>
      <c r="AQ5" s="321"/>
      <c r="AR5" s="321">
        <v>5</v>
      </c>
      <c r="AS5" s="321"/>
      <c r="AT5" s="315">
        <f>SUM(AO5:AS5)</f>
        <v>38</v>
      </c>
      <c r="AU5" s="321"/>
      <c r="AV5" s="321">
        <v>3</v>
      </c>
      <c r="AW5" s="321"/>
      <c r="AX5" s="321"/>
      <c r="AY5" s="315">
        <f>SUM(AT5:AX5)</f>
        <v>41</v>
      </c>
      <c r="AZ5" s="321"/>
      <c r="BA5" s="321"/>
      <c r="BB5" s="321"/>
      <c r="BC5" s="321"/>
      <c r="BD5" s="315">
        <f>SUM(AY5:BC5)</f>
        <v>41</v>
      </c>
      <c r="BE5" s="321"/>
      <c r="BF5" s="321"/>
      <c r="BG5" s="321"/>
      <c r="BH5" s="321"/>
      <c r="BI5" s="315">
        <f>SUM(BD5:BH5)</f>
        <v>41</v>
      </c>
      <c r="BJ5" s="321"/>
      <c r="BK5" s="321"/>
      <c r="BL5" s="321"/>
      <c r="BM5" s="321"/>
      <c r="BN5" s="315">
        <f>SUM(BI5:BM5)</f>
        <v>41</v>
      </c>
      <c r="BO5" s="321"/>
      <c r="BP5" s="321"/>
      <c r="BQ5" s="321"/>
      <c r="BR5" s="321"/>
      <c r="BS5" s="315">
        <f>SUM(BN5:BR5)</f>
        <v>41</v>
      </c>
    </row>
    <row r="6" spans="1:71" s="33" customFormat="1" x14ac:dyDescent="0.25">
      <c r="A6" s="3"/>
      <c r="B6" s="3" t="s">
        <v>272</v>
      </c>
      <c r="C6" s="19">
        <v>59</v>
      </c>
      <c r="D6" s="20">
        <v>4382</v>
      </c>
      <c r="E6" s="19">
        <v>35</v>
      </c>
      <c r="F6" s="3">
        <f>IF(B6="MAL",E6,IF(E6&gt;=11,E6+variables!$B$1,11))</f>
        <v>36</v>
      </c>
      <c r="G6" s="68">
        <f>$BS6/F6</f>
        <v>0.97222222222222221</v>
      </c>
      <c r="H6" s="125">
        <v>23</v>
      </c>
      <c r="I6" s="125">
        <f>+H6+J6</f>
        <v>23</v>
      </c>
      <c r="J6" s="133"/>
      <c r="K6" s="18">
        <v>2019</v>
      </c>
      <c r="L6" s="18">
        <v>2019</v>
      </c>
      <c r="M6" s="13"/>
      <c r="N6" s="13"/>
      <c r="O6" s="13"/>
      <c r="P6" s="119">
        <f>H6+SUM(M6:O6)</f>
        <v>23</v>
      </c>
      <c r="Q6" s="13"/>
      <c r="R6" s="13"/>
      <c r="S6" s="13"/>
      <c r="T6" s="13"/>
      <c r="U6" s="3">
        <f>SUM(P6:T6)</f>
        <v>23</v>
      </c>
      <c r="V6" s="13"/>
      <c r="W6" s="13"/>
      <c r="X6" s="13">
        <v>12</v>
      </c>
      <c r="Y6" s="13"/>
      <c r="Z6" s="3">
        <f>SUM(U6:Y6)</f>
        <v>35</v>
      </c>
      <c r="AA6" s="13"/>
      <c r="AB6" s="13"/>
      <c r="AC6" s="13"/>
      <c r="AD6" s="13"/>
      <c r="AE6" s="3">
        <f>SUM(Z6:AD6)</f>
        <v>35</v>
      </c>
      <c r="AF6" s="13"/>
      <c r="AG6" s="13"/>
      <c r="AH6" s="13"/>
      <c r="AI6" s="13"/>
      <c r="AJ6" s="3">
        <f>SUM(AE6:AI6)</f>
        <v>35</v>
      </c>
      <c r="AK6" s="13"/>
      <c r="AL6" s="13"/>
      <c r="AM6" s="13"/>
      <c r="AN6" s="13"/>
      <c r="AO6" s="3">
        <f>SUM(AJ6:AN6)</f>
        <v>35</v>
      </c>
      <c r="AP6" s="13"/>
      <c r="AQ6" s="13"/>
      <c r="AR6" s="13"/>
      <c r="AS6" s="13"/>
      <c r="AT6" s="3">
        <f>SUM(AO6:AS6)</f>
        <v>35</v>
      </c>
      <c r="AU6" s="13"/>
      <c r="AV6" s="13"/>
      <c r="AW6" s="13"/>
      <c r="AX6" s="13"/>
      <c r="AY6" s="3">
        <f>SUM(AT6:AX6)</f>
        <v>35</v>
      </c>
      <c r="AZ6" s="13"/>
      <c r="BA6" s="13"/>
      <c r="BB6" s="13"/>
      <c r="BC6" s="13"/>
      <c r="BD6" s="3">
        <f>SUM(AY6:BC6)</f>
        <v>35</v>
      </c>
      <c r="BE6" s="13"/>
      <c r="BF6" s="13"/>
      <c r="BG6" s="13"/>
      <c r="BH6" s="13"/>
      <c r="BI6" s="3">
        <f>SUM(BD6:BH6)</f>
        <v>35</v>
      </c>
      <c r="BJ6" s="13"/>
      <c r="BK6" s="13"/>
      <c r="BL6" s="13"/>
      <c r="BM6" s="13"/>
      <c r="BN6" s="3">
        <f>SUM(BI6:BM6)</f>
        <v>35</v>
      </c>
      <c r="BO6" s="13"/>
      <c r="BP6" s="13"/>
      <c r="BQ6" s="13"/>
      <c r="BR6" s="13"/>
      <c r="BS6" s="3">
        <f>SUM(BN6:BR6)</f>
        <v>35</v>
      </c>
    </row>
    <row r="7" spans="1:71" s="239" customFormat="1" x14ac:dyDescent="0.25">
      <c r="A7" s="231"/>
      <c r="B7" s="231" t="s">
        <v>180</v>
      </c>
      <c r="C7" s="286">
        <v>66</v>
      </c>
      <c r="D7" s="287">
        <v>6602</v>
      </c>
      <c r="E7" s="286">
        <v>47</v>
      </c>
      <c r="F7" s="231">
        <f>IF(B7="MAL",E7,IF(E7&gt;=11,E7+variables!$B$1,11))</f>
        <v>48</v>
      </c>
      <c r="G7" s="235">
        <f>$BS7/F7</f>
        <v>1.0208333333333333</v>
      </c>
      <c r="H7" s="236">
        <v>24</v>
      </c>
      <c r="I7" s="236">
        <f>+H7+J7</f>
        <v>24</v>
      </c>
      <c r="J7" s="266"/>
      <c r="K7" s="237">
        <v>2019</v>
      </c>
      <c r="L7" s="237">
        <v>2019</v>
      </c>
      <c r="M7" s="234">
        <v>1</v>
      </c>
      <c r="N7" s="234">
        <v>23</v>
      </c>
      <c r="O7" s="234"/>
      <c r="P7" s="238">
        <f>H7+SUM(M7:O7)</f>
        <v>48</v>
      </c>
      <c r="Q7" s="234"/>
      <c r="R7" s="234"/>
      <c r="S7" s="234"/>
      <c r="T7" s="234"/>
      <c r="U7" s="231">
        <f>SUM(P7:T7)</f>
        <v>48</v>
      </c>
      <c r="V7" s="234"/>
      <c r="W7" s="234"/>
      <c r="X7" s="234"/>
      <c r="Y7" s="234"/>
      <c r="Z7" s="231">
        <f>SUM(U7:Y7)</f>
        <v>48</v>
      </c>
      <c r="AA7" s="234"/>
      <c r="AB7" s="234"/>
      <c r="AC7" s="234"/>
      <c r="AD7" s="234"/>
      <c r="AE7" s="231">
        <f>SUM(Z7:AD7)</f>
        <v>48</v>
      </c>
      <c r="AF7" s="234"/>
      <c r="AG7" s="234">
        <v>1</v>
      </c>
      <c r="AH7" s="234"/>
      <c r="AI7" s="234"/>
      <c r="AJ7" s="231">
        <f>SUM(AE7:AI7)</f>
        <v>49</v>
      </c>
      <c r="AK7" s="234"/>
      <c r="AL7" s="234"/>
      <c r="AM7" s="234"/>
      <c r="AN7" s="234"/>
      <c r="AO7" s="231">
        <f>SUM(AJ7:AN7)</f>
        <v>49</v>
      </c>
      <c r="AP7" s="234"/>
      <c r="AQ7" s="234"/>
      <c r="AR7" s="234"/>
      <c r="AS7" s="234"/>
      <c r="AT7" s="231">
        <f>SUM(AO7:AS7)</f>
        <v>49</v>
      </c>
      <c r="AU7" s="234"/>
      <c r="AV7" s="234"/>
      <c r="AW7" s="234"/>
      <c r="AX7" s="234"/>
      <c r="AY7" s="231">
        <f>SUM(AT7:AX7)</f>
        <v>49</v>
      </c>
      <c r="AZ7" s="234"/>
      <c r="BA7" s="234"/>
      <c r="BB7" s="234"/>
      <c r="BC7" s="234"/>
      <c r="BD7" s="231">
        <f>SUM(AY7:BC7)</f>
        <v>49</v>
      </c>
      <c r="BE7" s="234"/>
      <c r="BF7" s="234"/>
      <c r="BG7" s="234"/>
      <c r="BH7" s="234"/>
      <c r="BI7" s="231">
        <f>SUM(BD7:BH7)</f>
        <v>49</v>
      </c>
      <c r="BJ7" s="234"/>
      <c r="BK7" s="234"/>
      <c r="BL7" s="234"/>
      <c r="BM7" s="234"/>
      <c r="BN7" s="231">
        <f>SUM(BI7:BM7)</f>
        <v>49</v>
      </c>
      <c r="BO7" s="234"/>
      <c r="BP7" s="234"/>
      <c r="BQ7" s="234"/>
      <c r="BR7" s="234"/>
      <c r="BS7" s="231">
        <f>SUM(BN7:BR7)</f>
        <v>49</v>
      </c>
    </row>
    <row r="8" spans="1:71" x14ac:dyDescent="0.25">
      <c r="A8" s="2"/>
      <c r="B8" s="2"/>
      <c r="C8" s="2"/>
      <c r="D8" s="2"/>
      <c r="E8" s="2"/>
      <c r="F8" s="2"/>
      <c r="G8" s="7"/>
      <c r="H8" s="128"/>
      <c r="I8" s="128"/>
      <c r="J8" s="137"/>
      <c r="K8" s="3"/>
      <c r="L8" s="3"/>
      <c r="M8" s="2">
        <f>SUM(M4:M7)</f>
        <v>2</v>
      </c>
      <c r="N8" s="2">
        <f>SUM(N4:N7)</f>
        <v>23</v>
      </c>
      <c r="O8" s="2">
        <f>SUM(O4:O7)</f>
        <v>0</v>
      </c>
      <c r="P8" s="137">
        <f>SUM(P3:P7)</f>
        <v>195</v>
      </c>
      <c r="Q8" s="2">
        <f>SUM(Q3:Q7)</f>
        <v>0</v>
      </c>
      <c r="R8" s="2">
        <f>SUM(R4:R7)</f>
        <v>0</v>
      </c>
      <c r="S8" s="2">
        <f>SUM(S4:S7)</f>
        <v>0</v>
      </c>
      <c r="T8" s="2">
        <f>SUM(T4:T7)</f>
        <v>0</v>
      </c>
      <c r="U8" s="2">
        <f>SUM(U3:U7)</f>
        <v>195</v>
      </c>
      <c r="V8" s="2">
        <f>SUM(V4:V7)</f>
        <v>0</v>
      </c>
      <c r="W8" s="2">
        <f>SUM(W4:W7)</f>
        <v>1</v>
      </c>
      <c r="X8" s="2">
        <f>SUM(X4:X7)</f>
        <v>14</v>
      </c>
      <c r="Y8" s="2">
        <f>SUM(Y4:Y7)</f>
        <v>0</v>
      </c>
      <c r="Z8" s="2">
        <f>SUM(Z3:Z7)</f>
        <v>210</v>
      </c>
      <c r="AA8" s="2">
        <f>SUM(AA4:AA7)</f>
        <v>0</v>
      </c>
      <c r="AB8" s="2">
        <f>SUM(AB4:AB7)</f>
        <v>0</v>
      </c>
      <c r="AC8" s="2">
        <f>SUM(AC4:AC7)</f>
        <v>7</v>
      </c>
      <c r="AD8" s="2">
        <f>SUM(AD4:AD7)</f>
        <v>0</v>
      </c>
      <c r="AE8" s="2">
        <f>SUM(AE3:AE7)</f>
        <v>217</v>
      </c>
      <c r="AF8" s="2">
        <f>SUM(AF4:AF7)</f>
        <v>0</v>
      </c>
      <c r="AG8" s="2">
        <f>SUM(AG4:AG7)</f>
        <v>1</v>
      </c>
      <c r="AH8" s="2">
        <f>SUM(AH4:AH7)</f>
        <v>0</v>
      </c>
      <c r="AI8" s="2">
        <f>SUM(AI4:AI7)</f>
        <v>0</v>
      </c>
      <c r="AJ8" s="2">
        <f>SUM(AJ3:AJ7)</f>
        <v>218</v>
      </c>
      <c r="AK8" s="2">
        <f>SUM(AK4:AK7)</f>
        <v>0</v>
      </c>
      <c r="AL8" s="2">
        <f>SUM(AL4:AL7)</f>
        <v>0</v>
      </c>
      <c r="AM8" s="2">
        <f>SUM(AM4:AM7)</f>
        <v>0</v>
      </c>
      <c r="AN8" s="2">
        <f>SUM(AN4:AN7)</f>
        <v>0</v>
      </c>
      <c r="AO8" s="2">
        <f>SUM(AO3:AO7)</f>
        <v>218</v>
      </c>
      <c r="AP8" s="2">
        <f>SUM(AP4:AP7)</f>
        <v>0</v>
      </c>
      <c r="AQ8" s="2">
        <f>SUM(AQ4:AQ7)</f>
        <v>0</v>
      </c>
      <c r="AR8" s="2">
        <f>SUM(AR4:AR7)</f>
        <v>7</v>
      </c>
      <c r="AS8" s="2">
        <f>SUM(AS4:AS7)</f>
        <v>0</v>
      </c>
      <c r="AT8" s="2">
        <f>SUM(AT3:AT7)</f>
        <v>235</v>
      </c>
      <c r="AU8" s="2">
        <f>SUM(AU4:AU7)</f>
        <v>0</v>
      </c>
      <c r="AV8" s="2">
        <f>SUM(AV4:AV7)</f>
        <v>3</v>
      </c>
      <c r="AW8" s="2">
        <f>SUM(AW4:AW7)</f>
        <v>0</v>
      </c>
      <c r="AX8" s="2">
        <f>SUM(AX4:AX7)</f>
        <v>0</v>
      </c>
      <c r="AY8" s="2">
        <f>SUM(AY3:AY7)</f>
        <v>238</v>
      </c>
      <c r="AZ8" s="2">
        <f>SUM(AZ4:AZ7)</f>
        <v>0</v>
      </c>
      <c r="BA8" s="2">
        <f>SUM(BA4:BA7)</f>
        <v>0</v>
      </c>
      <c r="BB8" s="2">
        <f>SUM(BB4:BB7)</f>
        <v>0</v>
      </c>
      <c r="BC8" s="2">
        <f>SUM(BC4:BC7)</f>
        <v>0</v>
      </c>
      <c r="BD8" s="2">
        <f>SUM(BD3:BD7)</f>
        <v>238</v>
      </c>
      <c r="BE8" s="2">
        <f>SUM(BE4:BE7)</f>
        <v>0</v>
      </c>
      <c r="BF8" s="2">
        <f>SUM(BF4:BF7)</f>
        <v>0</v>
      </c>
      <c r="BG8" s="2">
        <f>SUM(BG4:BG7)</f>
        <v>0</v>
      </c>
      <c r="BH8" s="2">
        <f>SUM(BH4:BH7)</f>
        <v>0</v>
      </c>
      <c r="BI8" s="3">
        <f>SUM(BI3:BI7)</f>
        <v>238</v>
      </c>
      <c r="BJ8" s="2">
        <f>SUM(BJ4:BJ7)</f>
        <v>0</v>
      </c>
      <c r="BK8" s="2">
        <f>SUM(BK4:BK7)</f>
        <v>0</v>
      </c>
      <c r="BL8" s="2">
        <f>SUM(BL4:BL7)</f>
        <v>0</v>
      </c>
      <c r="BM8" s="2">
        <f>SUM(BM4:BM7)</f>
        <v>0</v>
      </c>
      <c r="BN8" s="2">
        <f>SUM(BN3:BN7)</f>
        <v>238</v>
      </c>
      <c r="BO8" s="2">
        <f>SUM(BO4:BO7)</f>
        <v>0</v>
      </c>
      <c r="BP8" s="2">
        <f>SUM(BP4:BP7)</f>
        <v>0</v>
      </c>
      <c r="BQ8" s="2">
        <f>SUM(BQ4:BQ7)</f>
        <v>0</v>
      </c>
      <c r="BR8" s="2">
        <f>SUM(BR4:BR7)</f>
        <v>0</v>
      </c>
      <c r="BS8" s="2">
        <f>SUM(BS3:BS7)</f>
        <v>238</v>
      </c>
    </row>
    <row r="9" spans="1:71" s="322" customFormat="1" x14ac:dyDescent="0.25">
      <c r="A9" s="315"/>
      <c r="B9" s="315" t="s">
        <v>264</v>
      </c>
      <c r="C9" s="315">
        <f>COUNT(C4:C7)</f>
        <v>4</v>
      </c>
      <c r="D9" s="315"/>
      <c r="E9" s="315">
        <f>SUM(E3:E8)</f>
        <v>231</v>
      </c>
      <c r="F9" s="315">
        <f>SUM(F3:F8)</f>
        <v>235</v>
      </c>
      <c r="G9" s="323">
        <f>$BS8/F9</f>
        <v>1.0127659574468084</v>
      </c>
      <c r="H9" s="324">
        <f>SUM(H3:H7)</f>
        <v>170</v>
      </c>
      <c r="I9" s="324">
        <f>SUM(I3:I7)</f>
        <v>170</v>
      </c>
      <c r="J9" s="319">
        <f>SUM(J3:J7)</f>
        <v>0</v>
      </c>
      <c r="K9" s="315"/>
      <c r="L9" s="315"/>
      <c r="M9" s="315"/>
      <c r="N9" s="315"/>
      <c r="O9" s="315"/>
      <c r="P9" s="318">
        <f>P8/F9</f>
        <v>0.82978723404255317</v>
      </c>
      <c r="Q9" s="315"/>
      <c r="R9" s="315">
        <f>M8+R8</f>
        <v>2</v>
      </c>
      <c r="S9" s="315">
        <f>N8+S8</f>
        <v>23</v>
      </c>
      <c r="T9" s="315">
        <f>O8+T8</f>
        <v>0</v>
      </c>
      <c r="U9" s="318">
        <f>U8/F9</f>
        <v>0.82978723404255317</v>
      </c>
      <c r="V9" s="315"/>
      <c r="W9" s="315">
        <f>R9+W8</f>
        <v>3</v>
      </c>
      <c r="X9" s="315">
        <f>S9+X8</f>
        <v>37</v>
      </c>
      <c r="Y9" s="315">
        <f>T9+Y8</f>
        <v>0</v>
      </c>
      <c r="Z9" s="318">
        <f>Z8/F9</f>
        <v>0.8936170212765957</v>
      </c>
      <c r="AA9" s="315"/>
      <c r="AB9" s="315">
        <f>W9+AB8</f>
        <v>3</v>
      </c>
      <c r="AC9" s="315">
        <f>X9+AC8</f>
        <v>44</v>
      </c>
      <c r="AD9" s="315">
        <f>Y9+AD8</f>
        <v>0</v>
      </c>
      <c r="AE9" s="318">
        <f>AE8/F9</f>
        <v>0.92340425531914894</v>
      </c>
      <c r="AF9" s="315"/>
      <c r="AG9" s="315">
        <f>AB9+AG8</f>
        <v>4</v>
      </c>
      <c r="AH9" s="315">
        <f>AC9+AH8</f>
        <v>44</v>
      </c>
      <c r="AI9" s="315">
        <f>AD9+AI8</f>
        <v>0</v>
      </c>
      <c r="AJ9" s="318">
        <f>AJ8/F9</f>
        <v>0.92765957446808511</v>
      </c>
      <c r="AK9" s="315"/>
      <c r="AL9" s="315">
        <f>AG9+AL8</f>
        <v>4</v>
      </c>
      <c r="AM9" s="315">
        <f>AH9+AM8</f>
        <v>44</v>
      </c>
      <c r="AN9" s="315">
        <f>AI9+AN8</f>
        <v>0</v>
      </c>
      <c r="AO9" s="318">
        <f>AO8/F9</f>
        <v>0.92765957446808511</v>
      </c>
      <c r="AP9" s="315"/>
      <c r="AQ9" s="315">
        <f>AL9+AQ8</f>
        <v>4</v>
      </c>
      <c r="AR9" s="315">
        <f>AM9+AR8</f>
        <v>51</v>
      </c>
      <c r="AS9" s="315">
        <f>AN9+AS8</f>
        <v>0</v>
      </c>
      <c r="AT9" s="318">
        <f>AT8/F9</f>
        <v>1</v>
      </c>
      <c r="AU9" s="315"/>
      <c r="AV9" s="315">
        <f>AQ9+AV8</f>
        <v>7</v>
      </c>
      <c r="AW9" s="315">
        <f>AR9+AW8</f>
        <v>51</v>
      </c>
      <c r="AX9" s="315">
        <f>AS9+AX8</f>
        <v>0</v>
      </c>
      <c r="AY9" s="318">
        <f>AY8/F9</f>
        <v>1.0127659574468084</v>
      </c>
      <c r="AZ9" s="315"/>
      <c r="BA9" s="315">
        <f>AV9+BA8</f>
        <v>7</v>
      </c>
      <c r="BB9" s="315">
        <f>AW9+BB8</f>
        <v>51</v>
      </c>
      <c r="BC9" s="315">
        <f>AX9+BC8</f>
        <v>0</v>
      </c>
      <c r="BD9" s="318">
        <f>BD8/F9</f>
        <v>1.0127659574468084</v>
      </c>
      <c r="BE9" s="315"/>
      <c r="BF9" s="315">
        <f>BA9+BF8</f>
        <v>7</v>
      </c>
      <c r="BG9" s="315">
        <f>BB9+BG8</f>
        <v>51</v>
      </c>
      <c r="BH9" s="315">
        <f>BC9+BH8</f>
        <v>0</v>
      </c>
      <c r="BI9" s="318">
        <f>BI8/F9</f>
        <v>1.0127659574468084</v>
      </c>
      <c r="BJ9" s="315"/>
      <c r="BK9" s="315">
        <f>BF9+BK8</f>
        <v>7</v>
      </c>
      <c r="BL9" s="315">
        <f>BG9+BL8</f>
        <v>51</v>
      </c>
      <c r="BM9" s="315">
        <f>BH9+BM8</f>
        <v>0</v>
      </c>
      <c r="BN9" s="318">
        <f>BN8/F9</f>
        <v>1.0127659574468084</v>
      </c>
      <c r="BO9" s="315"/>
      <c r="BP9" s="315">
        <f>BK9+BP8</f>
        <v>7</v>
      </c>
      <c r="BQ9" s="315">
        <f>BL9+BQ8</f>
        <v>51</v>
      </c>
      <c r="BR9" s="315">
        <f>BM9+BR8</f>
        <v>0</v>
      </c>
      <c r="BS9" s="318">
        <f>BS8/F9</f>
        <v>1.0127659574468084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"/>
  <sheetViews>
    <sheetView zoomScale="150" workbookViewId="0">
      <pane xSplit="12" ySplit="2" topLeftCell="AM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8" sqref="L8"/>
    </sheetView>
  </sheetViews>
  <sheetFormatPr defaultColWidth="8.85546875" defaultRowHeight="15" x14ac:dyDescent="0.25"/>
  <cols>
    <col min="1" max="1" width="8" bestFit="1" customWidth="1"/>
    <col min="2" max="2" width="8.85546875" bestFit="1" customWidth="1"/>
    <col min="3" max="3" width="4.42578125" customWidth="1"/>
    <col min="4" max="4" width="6" hidden="1" customWidth="1"/>
    <col min="5" max="5" width="5.42578125" customWidth="1"/>
    <col min="8" max="8" width="5.140625" style="131" customWidth="1"/>
    <col min="9" max="9" width="8" style="131" customWidth="1"/>
    <col min="10" max="10" width="4.7109375" style="131" customWidth="1"/>
    <col min="11" max="11" width="5.42578125" style="33" customWidth="1"/>
    <col min="12" max="12" width="8.28515625" style="33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48"/>
      <c r="B1" s="48"/>
      <c r="C1" s="48"/>
      <c r="D1" s="48"/>
      <c r="E1" s="48"/>
      <c r="F1" s="48"/>
      <c r="G1" s="48"/>
      <c r="H1" s="126"/>
      <c r="I1" s="126"/>
      <c r="J1" s="126"/>
      <c r="K1" s="63"/>
      <c r="L1" s="63"/>
      <c r="M1" s="389" t="s">
        <v>375</v>
      </c>
      <c r="N1" s="390"/>
      <c r="O1" s="390"/>
      <c r="P1" s="391"/>
      <c r="Q1" s="389" t="s">
        <v>138</v>
      </c>
      <c r="R1" s="390"/>
      <c r="S1" s="390"/>
      <c r="T1" s="390"/>
      <c r="U1" s="391"/>
      <c r="V1" s="389" t="s">
        <v>321</v>
      </c>
      <c r="W1" s="390"/>
      <c r="X1" s="390"/>
      <c r="Y1" s="390"/>
      <c r="Z1" s="391"/>
      <c r="AA1" s="389" t="s">
        <v>155</v>
      </c>
      <c r="AB1" s="390"/>
      <c r="AC1" s="390"/>
      <c r="AD1" s="390"/>
      <c r="AE1" s="391"/>
      <c r="AF1" s="389" t="s">
        <v>156</v>
      </c>
      <c r="AG1" s="390"/>
      <c r="AH1" s="390"/>
      <c r="AI1" s="390"/>
      <c r="AJ1" s="391"/>
      <c r="AK1" s="389" t="s">
        <v>78</v>
      </c>
      <c r="AL1" s="390"/>
      <c r="AM1" s="390"/>
      <c r="AN1" s="390"/>
      <c r="AO1" s="391"/>
      <c r="AP1" s="389" t="s">
        <v>79</v>
      </c>
      <c r="AQ1" s="390"/>
      <c r="AR1" s="390"/>
      <c r="AS1" s="390"/>
      <c r="AT1" s="391"/>
      <c r="AU1" s="389" t="s">
        <v>53</v>
      </c>
      <c r="AV1" s="390"/>
      <c r="AW1" s="390"/>
      <c r="AX1" s="390"/>
      <c r="AY1" s="391"/>
      <c r="AZ1" s="389" t="s">
        <v>54</v>
      </c>
      <c r="BA1" s="390"/>
      <c r="BB1" s="390"/>
      <c r="BC1" s="390"/>
      <c r="BD1" s="391"/>
      <c r="BE1" s="389" t="s">
        <v>48</v>
      </c>
      <c r="BF1" s="390"/>
      <c r="BG1" s="390"/>
      <c r="BH1" s="390"/>
      <c r="BI1" s="391"/>
      <c r="BJ1" s="389" t="s">
        <v>243</v>
      </c>
      <c r="BK1" s="390"/>
      <c r="BL1" s="390"/>
      <c r="BM1" s="390"/>
      <c r="BN1" s="391"/>
      <c r="BO1" s="389" t="s">
        <v>350</v>
      </c>
      <c r="BP1" s="390"/>
      <c r="BQ1" s="390"/>
      <c r="BR1" s="390"/>
      <c r="BS1" s="391"/>
    </row>
    <row r="2" spans="1:71" ht="33" customHeight="1" thickBot="1" x14ac:dyDescent="0.3">
      <c r="A2" s="8" t="s">
        <v>57</v>
      </c>
      <c r="B2" s="8" t="s">
        <v>10</v>
      </c>
      <c r="C2" s="8" t="s">
        <v>66</v>
      </c>
      <c r="D2" s="8" t="s">
        <v>67</v>
      </c>
      <c r="E2" s="124" t="s">
        <v>402</v>
      </c>
      <c r="F2" s="10" t="s">
        <v>178</v>
      </c>
      <c r="G2" s="10" t="s">
        <v>158</v>
      </c>
      <c r="H2" s="127" t="s">
        <v>401</v>
      </c>
      <c r="I2" s="127" t="s">
        <v>400</v>
      </c>
      <c r="J2" s="127" t="s">
        <v>159</v>
      </c>
      <c r="K2" s="64" t="s">
        <v>294</v>
      </c>
      <c r="L2" s="64" t="s">
        <v>191</v>
      </c>
      <c r="M2" s="9" t="s">
        <v>220</v>
      </c>
      <c r="N2" s="9" t="s">
        <v>221</v>
      </c>
      <c r="O2" s="9" t="s">
        <v>121</v>
      </c>
      <c r="P2" s="9" t="s">
        <v>122</v>
      </c>
      <c r="Q2" s="9" t="s">
        <v>123</v>
      </c>
      <c r="R2" s="9" t="s">
        <v>220</v>
      </c>
      <c r="S2" s="9" t="s">
        <v>221</v>
      </c>
      <c r="T2" s="9" t="s">
        <v>121</v>
      </c>
      <c r="U2" s="9" t="s">
        <v>122</v>
      </c>
      <c r="V2" s="9" t="s">
        <v>123</v>
      </c>
      <c r="W2" s="9" t="s">
        <v>220</v>
      </c>
      <c r="X2" s="9" t="s">
        <v>221</v>
      </c>
      <c r="Y2" s="9" t="s">
        <v>121</v>
      </c>
      <c r="Z2" s="9" t="s">
        <v>122</v>
      </c>
      <c r="AA2" s="9" t="s">
        <v>123</v>
      </c>
      <c r="AB2" s="9" t="s">
        <v>220</v>
      </c>
      <c r="AC2" s="9" t="s">
        <v>221</v>
      </c>
      <c r="AD2" s="9" t="s">
        <v>121</v>
      </c>
      <c r="AE2" s="9" t="s">
        <v>122</v>
      </c>
      <c r="AF2" s="9" t="s">
        <v>123</v>
      </c>
      <c r="AG2" s="9" t="s">
        <v>220</v>
      </c>
      <c r="AH2" s="9" t="s">
        <v>221</v>
      </c>
      <c r="AI2" s="9" t="s">
        <v>121</v>
      </c>
      <c r="AJ2" s="9" t="s">
        <v>122</v>
      </c>
      <c r="AK2" s="9" t="s">
        <v>123</v>
      </c>
      <c r="AL2" s="9" t="s">
        <v>220</v>
      </c>
      <c r="AM2" s="9" t="s">
        <v>221</v>
      </c>
      <c r="AN2" s="9" t="s">
        <v>121</v>
      </c>
      <c r="AO2" s="9" t="s">
        <v>122</v>
      </c>
      <c r="AP2" s="9" t="s">
        <v>123</v>
      </c>
      <c r="AQ2" s="9" t="s">
        <v>220</v>
      </c>
      <c r="AR2" s="9" t="s">
        <v>221</v>
      </c>
      <c r="AS2" s="9" t="s">
        <v>121</v>
      </c>
      <c r="AT2" s="9" t="s">
        <v>122</v>
      </c>
      <c r="AU2" s="9" t="s">
        <v>123</v>
      </c>
      <c r="AV2" s="9" t="s">
        <v>220</v>
      </c>
      <c r="AW2" s="9" t="s">
        <v>221</v>
      </c>
      <c r="AX2" s="9" t="s">
        <v>121</v>
      </c>
      <c r="AY2" s="9" t="s">
        <v>122</v>
      </c>
      <c r="AZ2" s="9" t="s">
        <v>123</v>
      </c>
      <c r="BA2" s="9" t="s">
        <v>220</v>
      </c>
      <c r="BB2" s="9" t="s">
        <v>221</v>
      </c>
      <c r="BC2" s="9" t="s">
        <v>121</v>
      </c>
      <c r="BD2" s="9" t="s">
        <v>122</v>
      </c>
      <c r="BE2" s="9" t="s">
        <v>123</v>
      </c>
      <c r="BF2" s="9" t="s">
        <v>220</v>
      </c>
      <c r="BG2" s="9" t="s">
        <v>221</v>
      </c>
      <c r="BH2" s="9" t="s">
        <v>121</v>
      </c>
      <c r="BI2" s="9" t="s">
        <v>122</v>
      </c>
      <c r="BJ2" s="9" t="s">
        <v>123</v>
      </c>
      <c r="BK2" s="9" t="s">
        <v>220</v>
      </c>
      <c r="BL2" s="9" t="s">
        <v>221</v>
      </c>
      <c r="BM2" s="9" t="s">
        <v>121</v>
      </c>
      <c r="BN2" s="9" t="s">
        <v>122</v>
      </c>
      <c r="BO2" s="9" t="s">
        <v>123</v>
      </c>
      <c r="BP2" s="9" t="s">
        <v>220</v>
      </c>
      <c r="BQ2" s="9" t="s">
        <v>221</v>
      </c>
      <c r="BR2" s="9" t="s">
        <v>121</v>
      </c>
      <c r="BS2" s="9" t="s">
        <v>122</v>
      </c>
    </row>
    <row r="3" spans="1:71" x14ac:dyDescent="0.25">
      <c r="A3" s="5" t="s">
        <v>146</v>
      </c>
      <c r="B3" s="6"/>
      <c r="C3" s="6"/>
      <c r="D3" s="6"/>
      <c r="E3" s="17"/>
      <c r="F3" s="6"/>
      <c r="G3" s="7"/>
      <c r="H3" s="128"/>
      <c r="I3" s="128"/>
      <c r="J3" s="128"/>
      <c r="K3" s="51"/>
      <c r="L3" s="51"/>
      <c r="M3" s="11"/>
      <c r="N3" s="11"/>
      <c r="O3" s="11"/>
      <c r="P3" s="6"/>
      <c r="Q3" s="18"/>
      <c r="R3" s="11"/>
      <c r="S3" s="11"/>
      <c r="T3" s="11"/>
      <c r="U3" s="6"/>
      <c r="V3" s="18"/>
      <c r="W3" s="11"/>
      <c r="X3" s="11"/>
      <c r="Y3" s="11"/>
      <c r="Z3" s="6"/>
      <c r="AA3" s="18"/>
      <c r="AB3" s="11"/>
      <c r="AC3" s="11"/>
      <c r="AD3" s="11"/>
      <c r="AE3" s="6"/>
      <c r="AF3" s="18"/>
      <c r="AG3" s="11"/>
      <c r="AH3" s="11"/>
      <c r="AI3" s="11"/>
      <c r="AJ3" s="6"/>
      <c r="AK3" s="18"/>
      <c r="AL3" s="11"/>
      <c r="AM3" s="11"/>
      <c r="AN3" s="11"/>
      <c r="AO3" s="6"/>
      <c r="AP3" s="18"/>
      <c r="AQ3" s="11"/>
      <c r="AR3" s="11"/>
      <c r="AS3" s="11"/>
      <c r="AT3" s="6"/>
      <c r="AU3" s="18"/>
      <c r="AV3" s="11"/>
      <c r="AW3" s="11"/>
      <c r="AX3" s="11"/>
      <c r="AY3" s="6"/>
      <c r="AZ3" s="18"/>
      <c r="BA3" s="11"/>
      <c r="BB3" s="11"/>
      <c r="BC3" s="11"/>
      <c r="BD3" s="6"/>
      <c r="BE3" s="18"/>
      <c r="BF3" s="11"/>
      <c r="BG3" s="11"/>
      <c r="BH3" s="11"/>
      <c r="BI3" s="6"/>
      <c r="BJ3" s="18"/>
      <c r="BK3" s="11"/>
      <c r="BL3" s="11"/>
      <c r="BM3" s="11"/>
      <c r="BN3" s="6"/>
      <c r="BO3" s="18"/>
      <c r="BP3" s="11"/>
      <c r="BQ3" s="11"/>
      <c r="BR3" s="11"/>
      <c r="BS3" s="6"/>
    </row>
    <row r="4" spans="1:71" s="33" customFormat="1" x14ac:dyDescent="0.25">
      <c r="A4" s="3"/>
      <c r="B4" s="22" t="s">
        <v>147</v>
      </c>
      <c r="C4" s="3">
        <v>1</v>
      </c>
      <c r="D4" s="14">
        <v>4951</v>
      </c>
      <c r="E4" s="15">
        <v>20</v>
      </c>
      <c r="F4" s="3">
        <f>IF(B4="MAL",E4,IF(E4&gt;=11,E4+variables!$B$1,11))</f>
        <v>21</v>
      </c>
      <c r="G4" s="32">
        <f>$BS4/F4</f>
        <v>1</v>
      </c>
      <c r="H4" s="119">
        <v>13</v>
      </c>
      <c r="I4" s="119">
        <f>+H4+J4</f>
        <v>13</v>
      </c>
      <c r="J4" s="133"/>
      <c r="K4" s="13">
        <v>2019</v>
      </c>
      <c r="L4" s="13">
        <v>2019</v>
      </c>
      <c r="M4" s="13"/>
      <c r="N4" s="13"/>
      <c r="O4" s="13"/>
      <c r="P4" s="119">
        <f>SUM(M4:O4)+H4</f>
        <v>13</v>
      </c>
      <c r="Q4" s="13"/>
      <c r="R4" s="13"/>
      <c r="S4" s="13"/>
      <c r="T4" s="13"/>
      <c r="U4" s="3">
        <f>SUM(P4:T4)</f>
        <v>13</v>
      </c>
      <c r="V4" s="13"/>
      <c r="W4" s="13"/>
      <c r="X4" s="13"/>
      <c r="Y4" s="13"/>
      <c r="Z4" s="3">
        <f>SUM(U4:Y4)</f>
        <v>13</v>
      </c>
      <c r="AA4" s="13"/>
      <c r="AB4" s="13"/>
      <c r="AC4" s="13"/>
      <c r="AD4" s="13"/>
      <c r="AE4" s="3">
        <f>SUM(Z4:AD4)</f>
        <v>13</v>
      </c>
      <c r="AF4" s="13"/>
      <c r="AG4" s="13"/>
      <c r="AH4" s="13"/>
      <c r="AI4" s="13"/>
      <c r="AJ4" s="3">
        <f>SUM(AE4:AI4)</f>
        <v>13</v>
      </c>
      <c r="AK4" s="13"/>
      <c r="AL4" s="13"/>
      <c r="AM4" s="13"/>
      <c r="AN4" s="13"/>
      <c r="AO4" s="3">
        <f>SUM(AJ4:AN4)</f>
        <v>13</v>
      </c>
      <c r="AP4" s="13"/>
      <c r="AQ4" s="13">
        <v>1</v>
      </c>
      <c r="AR4" s="13">
        <v>7</v>
      </c>
      <c r="AS4" s="13"/>
      <c r="AT4" s="3">
        <f>SUM(AO4:AS4)</f>
        <v>21</v>
      </c>
      <c r="AU4" s="13"/>
      <c r="AV4" s="13"/>
      <c r="AW4" s="13"/>
      <c r="AX4" s="13"/>
      <c r="AY4" s="3">
        <f>SUM(AT4:AX4)</f>
        <v>21</v>
      </c>
      <c r="AZ4" s="13"/>
      <c r="BA4" s="13"/>
      <c r="BB4" s="13"/>
      <c r="BC4" s="13"/>
      <c r="BD4" s="3">
        <f>SUM(AY4:BC4)</f>
        <v>21</v>
      </c>
      <c r="BE4" s="13"/>
      <c r="BF4" s="13"/>
      <c r="BG4" s="13"/>
      <c r="BH4" s="13"/>
      <c r="BI4" s="3">
        <f>SUM(BD4:BH4)</f>
        <v>21</v>
      </c>
      <c r="BJ4" s="13"/>
      <c r="BK4" s="13"/>
      <c r="BL4" s="13"/>
      <c r="BM4" s="13"/>
      <c r="BN4" s="3">
        <f>SUM(BI4:BM4)</f>
        <v>21</v>
      </c>
      <c r="BO4" s="13"/>
      <c r="BP4" s="13"/>
      <c r="BQ4" s="13"/>
      <c r="BR4" s="13"/>
      <c r="BS4" s="3">
        <f>SUM(BN4:BR4)</f>
        <v>21</v>
      </c>
    </row>
    <row r="5" spans="1:71" x14ac:dyDescent="0.25">
      <c r="A5" s="2"/>
      <c r="B5" s="2"/>
      <c r="C5" s="2"/>
      <c r="D5" s="2"/>
      <c r="E5" s="2"/>
      <c r="F5" s="2"/>
      <c r="G5" s="2"/>
      <c r="H5" s="137"/>
      <c r="I5" s="137"/>
      <c r="J5" s="137"/>
      <c r="K5" s="3"/>
      <c r="L5" s="3"/>
      <c r="M5" s="2">
        <f t="shared" ref="M5:AR5" si="0">SUM(M3:M4)</f>
        <v>0</v>
      </c>
      <c r="N5" s="2">
        <f t="shared" si="0"/>
        <v>0</v>
      </c>
      <c r="O5" s="2">
        <f t="shared" si="0"/>
        <v>0</v>
      </c>
      <c r="P5" s="2">
        <f t="shared" si="0"/>
        <v>13</v>
      </c>
      <c r="Q5" s="2">
        <f t="shared" si="0"/>
        <v>0</v>
      </c>
      <c r="R5" s="2">
        <f t="shared" si="0"/>
        <v>0</v>
      </c>
      <c r="S5" s="2">
        <f t="shared" si="0"/>
        <v>0</v>
      </c>
      <c r="T5" s="2">
        <f t="shared" si="0"/>
        <v>0</v>
      </c>
      <c r="U5" s="2">
        <f t="shared" si="0"/>
        <v>13</v>
      </c>
      <c r="V5" s="2">
        <f t="shared" si="0"/>
        <v>0</v>
      </c>
      <c r="W5" s="2">
        <f t="shared" si="0"/>
        <v>0</v>
      </c>
      <c r="X5" s="2">
        <f t="shared" si="0"/>
        <v>0</v>
      </c>
      <c r="Y5" s="2">
        <f t="shared" si="0"/>
        <v>0</v>
      </c>
      <c r="Z5" s="2">
        <f t="shared" si="0"/>
        <v>13</v>
      </c>
      <c r="AA5" s="2">
        <f t="shared" si="0"/>
        <v>0</v>
      </c>
      <c r="AB5" s="2">
        <f t="shared" si="0"/>
        <v>0</v>
      </c>
      <c r="AC5" s="2">
        <f t="shared" si="0"/>
        <v>0</v>
      </c>
      <c r="AD5" s="2">
        <f t="shared" si="0"/>
        <v>0</v>
      </c>
      <c r="AE5" s="2">
        <f t="shared" si="0"/>
        <v>13</v>
      </c>
      <c r="AF5" s="2">
        <f t="shared" si="0"/>
        <v>0</v>
      </c>
      <c r="AG5" s="2">
        <f t="shared" si="0"/>
        <v>0</v>
      </c>
      <c r="AH5" s="2">
        <f t="shared" si="0"/>
        <v>0</v>
      </c>
      <c r="AI5" s="2">
        <f t="shared" si="0"/>
        <v>0</v>
      </c>
      <c r="AJ5" s="2">
        <f t="shared" si="0"/>
        <v>13</v>
      </c>
      <c r="AK5" s="2">
        <f t="shared" si="0"/>
        <v>0</v>
      </c>
      <c r="AL5" s="2">
        <f t="shared" si="0"/>
        <v>0</v>
      </c>
      <c r="AM5" s="2">
        <f t="shared" si="0"/>
        <v>0</v>
      </c>
      <c r="AN5" s="2">
        <f t="shared" si="0"/>
        <v>0</v>
      </c>
      <c r="AO5" s="2">
        <f t="shared" si="0"/>
        <v>13</v>
      </c>
      <c r="AP5" s="2">
        <f t="shared" si="0"/>
        <v>0</v>
      </c>
      <c r="AQ5" s="2">
        <f t="shared" si="0"/>
        <v>1</v>
      </c>
      <c r="AR5" s="2">
        <f t="shared" si="0"/>
        <v>7</v>
      </c>
      <c r="AS5" s="2">
        <f t="shared" ref="AS5:BN5" si="1">SUM(AS3:AS4)</f>
        <v>0</v>
      </c>
      <c r="AT5" s="2">
        <f t="shared" si="1"/>
        <v>21</v>
      </c>
      <c r="AU5" s="2">
        <f t="shared" si="1"/>
        <v>0</v>
      </c>
      <c r="AV5" s="2">
        <f t="shared" si="1"/>
        <v>0</v>
      </c>
      <c r="AW5" s="2">
        <f t="shared" si="1"/>
        <v>0</v>
      </c>
      <c r="AX5" s="2">
        <f t="shared" si="1"/>
        <v>0</v>
      </c>
      <c r="AY5" s="2">
        <f t="shared" si="1"/>
        <v>21</v>
      </c>
      <c r="AZ5" s="2">
        <f t="shared" si="1"/>
        <v>0</v>
      </c>
      <c r="BA5" s="2">
        <f t="shared" si="1"/>
        <v>0</v>
      </c>
      <c r="BB5" s="2">
        <f t="shared" si="1"/>
        <v>0</v>
      </c>
      <c r="BC5" s="2">
        <f t="shared" si="1"/>
        <v>0</v>
      </c>
      <c r="BD5" s="2">
        <f t="shared" si="1"/>
        <v>21</v>
      </c>
      <c r="BE5" s="2">
        <f t="shared" si="1"/>
        <v>0</v>
      </c>
      <c r="BF5" s="2">
        <f t="shared" si="1"/>
        <v>0</v>
      </c>
      <c r="BG5" s="2">
        <f t="shared" si="1"/>
        <v>0</v>
      </c>
      <c r="BH5" s="2">
        <f t="shared" si="1"/>
        <v>0</v>
      </c>
      <c r="BI5" s="2">
        <f t="shared" si="1"/>
        <v>21</v>
      </c>
      <c r="BJ5" s="2">
        <f t="shared" si="1"/>
        <v>0</v>
      </c>
      <c r="BK5" s="2">
        <f t="shared" si="1"/>
        <v>0</v>
      </c>
      <c r="BL5" s="2">
        <f t="shared" si="1"/>
        <v>0</v>
      </c>
      <c r="BM5" s="2">
        <f t="shared" si="1"/>
        <v>0</v>
      </c>
      <c r="BN5" s="2">
        <f t="shared" si="1"/>
        <v>21</v>
      </c>
      <c r="BO5" s="2">
        <f>SUM(BO3:BO4)</f>
        <v>0</v>
      </c>
      <c r="BP5" s="2">
        <f>SUM(BP3:BP4)</f>
        <v>0</v>
      </c>
      <c r="BQ5" s="2">
        <f>SUM(BQ3:BQ4)</f>
        <v>0</v>
      </c>
      <c r="BR5" s="2">
        <f>SUM(BR3:BR4)</f>
        <v>0</v>
      </c>
      <c r="BS5" s="2">
        <f>SUM(BS3:BS4)</f>
        <v>21</v>
      </c>
    </row>
    <row r="6" spans="1:71" x14ac:dyDescent="0.25">
      <c r="A6" s="2"/>
      <c r="B6" s="2" t="s">
        <v>264</v>
      </c>
      <c r="C6" s="2">
        <f>COUNT(C4:C4)</f>
        <v>1</v>
      </c>
      <c r="D6" s="2"/>
      <c r="E6" s="2">
        <f>SUM(E3:E4)</f>
        <v>20</v>
      </c>
      <c r="F6" s="2">
        <f>SUM(F3:F4)</f>
        <v>21</v>
      </c>
      <c r="G6" s="4">
        <f>$BS5/F6</f>
        <v>1</v>
      </c>
      <c r="H6" s="137">
        <f>+H4</f>
        <v>13</v>
      </c>
      <c r="I6" s="137">
        <f>+I4</f>
        <v>13</v>
      </c>
      <c r="J6" s="137">
        <f>SUM(J3:J4)</f>
        <v>0</v>
      </c>
      <c r="K6" s="3"/>
      <c r="L6" s="3"/>
      <c r="M6" s="2"/>
      <c r="N6" s="2"/>
      <c r="O6" s="2"/>
      <c r="P6" s="4">
        <f>P5/F6</f>
        <v>0.61904761904761907</v>
      </c>
      <c r="Q6" s="2"/>
      <c r="R6" s="2">
        <f>M5+R5</f>
        <v>0</v>
      </c>
      <c r="S6" s="2">
        <f>N5+S5</f>
        <v>0</v>
      </c>
      <c r="T6" s="2">
        <f>O5+T5</f>
        <v>0</v>
      </c>
      <c r="U6" s="4">
        <f>U5/F6</f>
        <v>0.61904761904761907</v>
      </c>
      <c r="V6" s="2"/>
      <c r="W6" s="2">
        <f>R6+W5</f>
        <v>0</v>
      </c>
      <c r="X6" s="2">
        <f>S6+X5</f>
        <v>0</v>
      </c>
      <c r="Y6" s="2">
        <f>T6+Y5</f>
        <v>0</v>
      </c>
      <c r="Z6" s="4">
        <f>Z5/F6</f>
        <v>0.61904761904761907</v>
      </c>
      <c r="AA6" s="2"/>
      <c r="AB6" s="2">
        <f>W6+AB5</f>
        <v>0</v>
      </c>
      <c r="AC6" s="2">
        <f>X6+AC5</f>
        <v>0</v>
      </c>
      <c r="AD6" s="2">
        <f>Y6+AD5</f>
        <v>0</v>
      </c>
      <c r="AE6" s="4">
        <f>AE5/F6</f>
        <v>0.61904761904761907</v>
      </c>
      <c r="AF6" s="2"/>
      <c r="AG6" s="2">
        <f>AB6+AG5</f>
        <v>0</v>
      </c>
      <c r="AH6" s="2">
        <f>AC6+AH5</f>
        <v>0</v>
      </c>
      <c r="AI6" s="2">
        <f>AD6+AI5</f>
        <v>0</v>
      </c>
      <c r="AJ6" s="4">
        <f>AJ5/F6</f>
        <v>0.61904761904761907</v>
      </c>
      <c r="AK6" s="2"/>
      <c r="AL6" s="2">
        <f>AG6+AL5</f>
        <v>0</v>
      </c>
      <c r="AM6" s="2">
        <f>AH6+AM5</f>
        <v>0</v>
      </c>
      <c r="AN6" s="2">
        <f>AI6+AN5</f>
        <v>0</v>
      </c>
      <c r="AO6" s="4">
        <f>AO5/F6</f>
        <v>0.61904761904761907</v>
      </c>
      <c r="AP6" s="2"/>
      <c r="AQ6" s="2">
        <f>AL6+AQ5</f>
        <v>1</v>
      </c>
      <c r="AR6" s="2">
        <f>AM6+AR5</f>
        <v>7</v>
      </c>
      <c r="AS6" s="2">
        <f>AN6+AS5</f>
        <v>0</v>
      </c>
      <c r="AT6" s="4">
        <f>AT5/F6</f>
        <v>1</v>
      </c>
      <c r="AU6" s="2"/>
      <c r="AV6" s="2">
        <f>AQ6+AV5</f>
        <v>1</v>
      </c>
      <c r="AW6" s="2">
        <f>AR6+AW5</f>
        <v>7</v>
      </c>
      <c r="AX6" s="2">
        <f>AS6+AX5</f>
        <v>0</v>
      </c>
      <c r="AY6" s="4">
        <f>AY5/F6</f>
        <v>1</v>
      </c>
      <c r="AZ6" s="2"/>
      <c r="BA6" s="2">
        <f>AV6+BA5</f>
        <v>1</v>
      </c>
      <c r="BB6" s="2">
        <f>AW6+BB5</f>
        <v>7</v>
      </c>
      <c r="BC6" s="2">
        <f>AX6+BC5</f>
        <v>0</v>
      </c>
      <c r="BD6" s="4">
        <f>BD5/F6</f>
        <v>1</v>
      </c>
      <c r="BE6" s="2"/>
      <c r="BF6" s="2">
        <f>BA6+BF5</f>
        <v>1</v>
      </c>
      <c r="BG6" s="2">
        <f>BB6+BG5</f>
        <v>7</v>
      </c>
      <c r="BH6" s="2">
        <f>BC6+BH5</f>
        <v>0</v>
      </c>
      <c r="BI6" s="4">
        <f>BI5/F6</f>
        <v>1</v>
      </c>
      <c r="BJ6" s="2"/>
      <c r="BK6" s="2">
        <f>BF6+BK5</f>
        <v>1</v>
      </c>
      <c r="BL6" s="2">
        <f>BG6+BL5</f>
        <v>7</v>
      </c>
      <c r="BM6" s="2">
        <f>BH6+BM5</f>
        <v>0</v>
      </c>
      <c r="BN6" s="4">
        <f>BN5/F6</f>
        <v>1</v>
      </c>
      <c r="BO6" s="2"/>
      <c r="BP6" s="2">
        <f>BK6+BP5</f>
        <v>1</v>
      </c>
      <c r="BQ6" s="2">
        <f>BL6+BQ5</f>
        <v>7</v>
      </c>
      <c r="BR6" s="2">
        <f>BM6+BR5</f>
        <v>0</v>
      </c>
      <c r="BS6" s="4">
        <f>BS5/F6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8"/>
  <sheetViews>
    <sheetView zoomScale="150" workbookViewId="0">
      <pane xSplit="12" ySplit="2" topLeftCell="AQ12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W7" sqref="AW7"/>
    </sheetView>
  </sheetViews>
  <sheetFormatPr defaultColWidth="8.85546875" defaultRowHeight="15" x14ac:dyDescent="0.25"/>
  <cols>
    <col min="1" max="1" width="8.85546875" bestFit="1" customWidth="1"/>
    <col min="2" max="2" width="17" bestFit="1" customWidth="1"/>
    <col min="3" max="3" width="4.42578125" customWidth="1"/>
    <col min="4" max="4" width="6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31" customWidth="1"/>
    <col min="9" max="9" width="8" style="131" customWidth="1"/>
    <col min="10" max="10" width="5" style="131" customWidth="1"/>
    <col min="11" max="11" width="5.42578125" style="33" customWidth="1"/>
    <col min="12" max="12" width="8.140625" style="33" customWidth="1"/>
    <col min="13" max="15" width="3" customWidth="1"/>
    <col min="16" max="16" width="7.140625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48"/>
      <c r="B1" s="63"/>
      <c r="C1" s="48"/>
      <c r="D1" s="48"/>
      <c r="E1" s="48"/>
      <c r="F1" s="48"/>
      <c r="G1" s="48"/>
      <c r="H1" s="126"/>
      <c r="I1" s="126"/>
      <c r="J1" s="126"/>
      <c r="K1" s="63"/>
      <c r="L1" s="63"/>
      <c r="M1" s="389" t="s">
        <v>375</v>
      </c>
      <c r="N1" s="390"/>
      <c r="O1" s="390"/>
      <c r="P1" s="391"/>
      <c r="Q1" s="389" t="s">
        <v>138</v>
      </c>
      <c r="R1" s="390"/>
      <c r="S1" s="390"/>
      <c r="T1" s="390"/>
      <c r="U1" s="391"/>
      <c r="V1" s="389" t="s">
        <v>321</v>
      </c>
      <c r="W1" s="390"/>
      <c r="X1" s="390"/>
      <c r="Y1" s="390"/>
      <c r="Z1" s="391"/>
      <c r="AA1" s="389" t="s">
        <v>155</v>
      </c>
      <c r="AB1" s="390"/>
      <c r="AC1" s="390"/>
      <c r="AD1" s="390"/>
      <c r="AE1" s="391"/>
      <c r="AF1" s="389" t="s">
        <v>156</v>
      </c>
      <c r="AG1" s="390"/>
      <c r="AH1" s="390"/>
      <c r="AI1" s="390"/>
      <c r="AJ1" s="391"/>
      <c r="AK1" s="389" t="s">
        <v>78</v>
      </c>
      <c r="AL1" s="390"/>
      <c r="AM1" s="390"/>
      <c r="AN1" s="390"/>
      <c r="AO1" s="391"/>
      <c r="AP1" s="389" t="s">
        <v>79</v>
      </c>
      <c r="AQ1" s="390"/>
      <c r="AR1" s="390"/>
      <c r="AS1" s="390"/>
      <c r="AT1" s="391"/>
      <c r="AU1" s="389" t="s">
        <v>53</v>
      </c>
      <c r="AV1" s="390"/>
      <c r="AW1" s="390"/>
      <c r="AX1" s="390"/>
      <c r="AY1" s="391"/>
      <c r="AZ1" s="389" t="s">
        <v>54</v>
      </c>
      <c r="BA1" s="390"/>
      <c r="BB1" s="390"/>
      <c r="BC1" s="390"/>
      <c r="BD1" s="391"/>
      <c r="BE1" s="389" t="s">
        <v>48</v>
      </c>
      <c r="BF1" s="390"/>
      <c r="BG1" s="390"/>
      <c r="BH1" s="390"/>
      <c r="BI1" s="391"/>
      <c r="BJ1" s="389" t="s">
        <v>243</v>
      </c>
      <c r="BK1" s="390"/>
      <c r="BL1" s="390"/>
      <c r="BM1" s="390"/>
      <c r="BN1" s="391"/>
      <c r="BO1" s="389" t="s">
        <v>350</v>
      </c>
      <c r="BP1" s="390"/>
      <c r="BQ1" s="390"/>
      <c r="BR1" s="390"/>
      <c r="BS1" s="391"/>
    </row>
    <row r="2" spans="1:71" ht="30.75" customHeight="1" thickBot="1" x14ac:dyDescent="0.3">
      <c r="A2" s="8" t="s">
        <v>57</v>
      </c>
      <c r="B2" s="8" t="s">
        <v>10</v>
      </c>
      <c r="C2" s="8" t="s">
        <v>66</v>
      </c>
      <c r="D2" s="8" t="s">
        <v>67</v>
      </c>
      <c r="E2" s="124" t="s">
        <v>402</v>
      </c>
      <c r="F2" s="10" t="s">
        <v>178</v>
      </c>
      <c r="G2" s="10" t="s">
        <v>158</v>
      </c>
      <c r="H2" s="127" t="s">
        <v>401</v>
      </c>
      <c r="I2" s="127" t="s">
        <v>400</v>
      </c>
      <c r="J2" s="127" t="s">
        <v>159</v>
      </c>
      <c r="K2" s="64" t="s">
        <v>294</v>
      </c>
      <c r="L2" s="64" t="s">
        <v>191</v>
      </c>
      <c r="M2" s="9" t="s">
        <v>220</v>
      </c>
      <c r="N2" s="9" t="s">
        <v>221</v>
      </c>
      <c r="O2" s="9" t="s">
        <v>121</v>
      </c>
      <c r="P2" s="9" t="s">
        <v>122</v>
      </c>
      <c r="Q2" s="9" t="s">
        <v>123</v>
      </c>
      <c r="R2" s="9" t="s">
        <v>220</v>
      </c>
      <c r="S2" s="9" t="s">
        <v>221</v>
      </c>
      <c r="T2" s="9" t="s">
        <v>121</v>
      </c>
      <c r="U2" s="9" t="s">
        <v>122</v>
      </c>
      <c r="V2" s="9" t="s">
        <v>123</v>
      </c>
      <c r="W2" s="9" t="s">
        <v>220</v>
      </c>
      <c r="X2" s="9" t="s">
        <v>221</v>
      </c>
      <c r="Y2" s="9" t="s">
        <v>121</v>
      </c>
      <c r="Z2" s="9" t="s">
        <v>122</v>
      </c>
      <c r="AA2" s="9" t="s">
        <v>123</v>
      </c>
      <c r="AB2" s="9" t="s">
        <v>220</v>
      </c>
      <c r="AC2" s="9" t="s">
        <v>221</v>
      </c>
      <c r="AD2" s="9" t="s">
        <v>121</v>
      </c>
      <c r="AE2" s="9" t="s">
        <v>122</v>
      </c>
      <c r="AF2" s="9" t="s">
        <v>123</v>
      </c>
      <c r="AG2" s="9" t="s">
        <v>220</v>
      </c>
      <c r="AH2" s="9" t="s">
        <v>221</v>
      </c>
      <c r="AI2" s="9" t="s">
        <v>121</v>
      </c>
      <c r="AJ2" s="9" t="s">
        <v>122</v>
      </c>
      <c r="AK2" s="9" t="s">
        <v>123</v>
      </c>
      <c r="AL2" s="9" t="s">
        <v>220</v>
      </c>
      <c r="AM2" s="9" t="s">
        <v>221</v>
      </c>
      <c r="AN2" s="9" t="s">
        <v>121</v>
      </c>
      <c r="AO2" s="9" t="s">
        <v>122</v>
      </c>
      <c r="AP2" s="9" t="s">
        <v>123</v>
      </c>
      <c r="AQ2" s="9" t="s">
        <v>220</v>
      </c>
      <c r="AR2" s="9" t="s">
        <v>221</v>
      </c>
      <c r="AS2" s="9" t="s">
        <v>121</v>
      </c>
      <c r="AT2" s="9" t="s">
        <v>122</v>
      </c>
      <c r="AU2" s="9" t="s">
        <v>123</v>
      </c>
      <c r="AV2" s="9" t="s">
        <v>220</v>
      </c>
      <c r="AW2" s="9" t="s">
        <v>221</v>
      </c>
      <c r="AX2" s="9" t="s">
        <v>121</v>
      </c>
      <c r="AY2" s="9" t="s">
        <v>122</v>
      </c>
      <c r="AZ2" s="9" t="s">
        <v>123</v>
      </c>
      <c r="BA2" s="9" t="s">
        <v>220</v>
      </c>
      <c r="BB2" s="9" t="s">
        <v>221</v>
      </c>
      <c r="BC2" s="9" t="s">
        <v>121</v>
      </c>
      <c r="BD2" s="9" t="s">
        <v>122</v>
      </c>
      <c r="BE2" s="9" t="s">
        <v>123</v>
      </c>
      <c r="BF2" s="9" t="s">
        <v>220</v>
      </c>
      <c r="BG2" s="9" t="s">
        <v>221</v>
      </c>
      <c r="BH2" s="9" t="s">
        <v>121</v>
      </c>
      <c r="BI2" s="9" t="s">
        <v>122</v>
      </c>
      <c r="BJ2" s="9" t="s">
        <v>123</v>
      </c>
      <c r="BK2" s="9" t="s">
        <v>220</v>
      </c>
      <c r="BL2" s="9" t="s">
        <v>221</v>
      </c>
      <c r="BM2" s="9" t="s">
        <v>121</v>
      </c>
      <c r="BN2" s="9" t="s">
        <v>122</v>
      </c>
      <c r="BO2" s="9" t="s">
        <v>123</v>
      </c>
      <c r="BP2" s="9" t="s">
        <v>220</v>
      </c>
      <c r="BQ2" s="9" t="s">
        <v>221</v>
      </c>
      <c r="BR2" s="9" t="s">
        <v>121</v>
      </c>
      <c r="BS2" s="9" t="s">
        <v>122</v>
      </c>
    </row>
    <row r="3" spans="1:71" s="33" customFormat="1" x14ac:dyDescent="0.25">
      <c r="A3" s="67" t="s">
        <v>129</v>
      </c>
      <c r="B3" s="51"/>
      <c r="C3" s="51"/>
      <c r="D3" s="51"/>
      <c r="E3" s="72"/>
      <c r="F3" s="51"/>
      <c r="G3" s="68"/>
      <c r="H3" s="125"/>
      <c r="I3" s="125"/>
      <c r="J3" s="125"/>
      <c r="K3" s="51"/>
      <c r="L3" s="51"/>
      <c r="M3" s="18"/>
      <c r="N3" s="18"/>
      <c r="O3" s="18"/>
      <c r="P3" s="51"/>
      <c r="Q3" s="18"/>
      <c r="R3" s="18"/>
      <c r="S3" s="18"/>
      <c r="T3" s="18"/>
      <c r="U3" s="51"/>
      <c r="V3" s="18"/>
      <c r="W3" s="18"/>
      <c r="X3" s="18"/>
      <c r="Y3" s="18"/>
      <c r="Z3" s="51"/>
      <c r="AA3" s="18"/>
      <c r="AB3" s="18"/>
      <c r="AC3" s="18"/>
      <c r="AD3" s="18"/>
      <c r="AE3" s="51"/>
      <c r="AF3" s="18"/>
      <c r="AG3" s="18"/>
      <c r="AH3" s="18"/>
      <c r="AI3" s="18"/>
      <c r="AJ3" s="51"/>
      <c r="AK3" s="18"/>
      <c r="AL3" s="18"/>
      <c r="AM3" s="18"/>
      <c r="AN3" s="18"/>
      <c r="AO3" s="51"/>
      <c r="AP3" s="18"/>
      <c r="AQ3" s="18"/>
      <c r="AR3" s="18"/>
      <c r="AS3" s="18"/>
      <c r="AT3" s="51"/>
      <c r="AU3" s="18"/>
      <c r="AV3" s="18"/>
      <c r="AW3" s="18"/>
      <c r="AX3" s="18"/>
      <c r="AY3" s="51"/>
      <c r="AZ3" s="18"/>
      <c r="BA3" s="18"/>
      <c r="BB3" s="18"/>
      <c r="BC3" s="18"/>
      <c r="BD3" s="51"/>
      <c r="BE3" s="18"/>
      <c r="BF3" s="18"/>
      <c r="BG3" s="18"/>
      <c r="BH3" s="18"/>
      <c r="BI3" s="51"/>
      <c r="BJ3" s="18"/>
      <c r="BK3" s="18"/>
      <c r="BL3" s="18"/>
      <c r="BM3" s="18"/>
      <c r="BN3" s="51"/>
      <c r="BO3" s="18"/>
      <c r="BP3" s="18"/>
      <c r="BQ3" s="18"/>
      <c r="BR3" s="18"/>
      <c r="BS3" s="51"/>
    </row>
    <row r="4" spans="1:71" s="33" customFormat="1" x14ac:dyDescent="0.25">
      <c r="A4" s="3"/>
      <c r="B4" s="22" t="s">
        <v>181</v>
      </c>
      <c r="C4" s="3">
        <v>3</v>
      </c>
      <c r="D4" s="14">
        <v>889</v>
      </c>
      <c r="E4" s="15">
        <v>19</v>
      </c>
      <c r="F4" s="3">
        <f>IF(B4="MAL",E4,IF(E4&gt;=11,E4+variables!$B$1,11))</f>
        <v>20</v>
      </c>
      <c r="G4" s="32">
        <f>$BS4/F4</f>
        <v>0.75</v>
      </c>
      <c r="H4" s="119">
        <v>8</v>
      </c>
      <c r="I4" s="119">
        <f>+H4+J4</f>
        <v>8</v>
      </c>
      <c r="J4" s="133"/>
      <c r="K4" s="13">
        <v>2019</v>
      </c>
      <c r="L4" s="13">
        <v>2019</v>
      </c>
      <c r="M4" s="13"/>
      <c r="N4" s="13"/>
      <c r="O4" s="13"/>
      <c r="P4" s="119">
        <f>SUM(M4:O4)+H4</f>
        <v>8</v>
      </c>
      <c r="Q4" s="13"/>
      <c r="R4" s="13"/>
      <c r="S4" s="13"/>
      <c r="T4" s="13"/>
      <c r="U4" s="3">
        <f>SUM(P4:T4)</f>
        <v>8</v>
      </c>
      <c r="V4" s="13"/>
      <c r="W4" s="13"/>
      <c r="X4" s="13"/>
      <c r="Y4" s="13"/>
      <c r="Z4" s="3">
        <f>SUM(U4:Y4)</f>
        <v>8</v>
      </c>
      <c r="AA4" s="13"/>
      <c r="AB4" s="13"/>
      <c r="AC4" s="13"/>
      <c r="AD4" s="13"/>
      <c r="AE4" s="3">
        <f>SUM(Z4:AD4)</f>
        <v>8</v>
      </c>
      <c r="AF4" s="13"/>
      <c r="AG4" s="13"/>
      <c r="AH4" s="13"/>
      <c r="AI4" s="13"/>
      <c r="AJ4" s="3">
        <f>SUM(AE4:AI4)</f>
        <v>8</v>
      </c>
      <c r="AK4" s="13"/>
      <c r="AL4" s="13"/>
      <c r="AM4" s="13"/>
      <c r="AN4" s="13"/>
      <c r="AO4" s="3">
        <f>SUM(AJ4:AN4)</f>
        <v>8</v>
      </c>
      <c r="AP4" s="13"/>
      <c r="AQ4" s="13"/>
      <c r="AR4" s="13"/>
      <c r="AS4" s="13"/>
      <c r="AT4" s="3">
        <f>SUM(AO4:AS4)</f>
        <v>8</v>
      </c>
      <c r="AU4" s="13"/>
      <c r="AV4" s="13"/>
      <c r="AW4" s="13">
        <v>7</v>
      </c>
      <c r="AX4" s="13"/>
      <c r="AY4" s="3">
        <f>SUM(AT4:AX4)</f>
        <v>15</v>
      </c>
      <c r="AZ4" s="13"/>
      <c r="BA4" s="13"/>
      <c r="BB4" s="13"/>
      <c r="BC4" s="13"/>
      <c r="BD4" s="3">
        <f>SUM(AY4:BC4)</f>
        <v>15</v>
      </c>
      <c r="BE4" s="13"/>
      <c r="BF4" s="13"/>
      <c r="BG4" s="13"/>
      <c r="BH4" s="13"/>
      <c r="BI4" s="3">
        <f>SUM(BD4:BH4)</f>
        <v>15</v>
      </c>
      <c r="BJ4" s="13"/>
      <c r="BK4" s="13"/>
      <c r="BL4" s="13"/>
      <c r="BM4" s="13"/>
      <c r="BN4" s="3">
        <f>SUM(BI4:BM4)</f>
        <v>15</v>
      </c>
      <c r="BO4" s="13"/>
      <c r="BP4" s="13"/>
      <c r="BQ4" s="13"/>
      <c r="BR4" s="13"/>
      <c r="BS4" s="3">
        <f>SUM(BN4:BR4)</f>
        <v>15</v>
      </c>
    </row>
    <row r="5" spans="1:71" s="33" customFormat="1" x14ac:dyDescent="0.25">
      <c r="A5" s="3"/>
      <c r="B5" s="3"/>
      <c r="C5" s="3"/>
      <c r="D5" s="3"/>
      <c r="E5" s="3"/>
      <c r="F5" s="3"/>
      <c r="G5" s="3"/>
      <c r="H5" s="119"/>
      <c r="I5" s="119"/>
      <c r="J5" s="119"/>
      <c r="K5" s="3"/>
      <c r="L5" s="3"/>
      <c r="M5" s="3">
        <f t="shared" ref="M5:AR5" si="0">SUM(M3:M4)</f>
        <v>0</v>
      </c>
      <c r="N5" s="3">
        <f t="shared" si="0"/>
        <v>0</v>
      </c>
      <c r="O5" s="3">
        <f t="shared" si="0"/>
        <v>0</v>
      </c>
      <c r="P5" s="3">
        <f t="shared" si="0"/>
        <v>8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8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8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8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8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8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ref="AS5:BN5" si="1">SUM(AS3:AS4)</f>
        <v>0</v>
      </c>
      <c r="AT5" s="3">
        <f t="shared" si="1"/>
        <v>8</v>
      </c>
      <c r="AU5" s="3">
        <f t="shared" si="1"/>
        <v>0</v>
      </c>
      <c r="AV5" s="3">
        <f t="shared" si="1"/>
        <v>0</v>
      </c>
      <c r="AW5" s="3">
        <f t="shared" si="1"/>
        <v>7</v>
      </c>
      <c r="AX5" s="3">
        <f t="shared" si="1"/>
        <v>0</v>
      </c>
      <c r="AY5" s="3">
        <f t="shared" si="1"/>
        <v>15</v>
      </c>
      <c r="AZ5" s="3">
        <f t="shared" si="1"/>
        <v>0</v>
      </c>
      <c r="BA5" s="3">
        <f t="shared" si="1"/>
        <v>0</v>
      </c>
      <c r="BB5" s="3">
        <f t="shared" si="1"/>
        <v>0</v>
      </c>
      <c r="BC5" s="3">
        <f t="shared" si="1"/>
        <v>0</v>
      </c>
      <c r="BD5" s="3">
        <f t="shared" si="1"/>
        <v>15</v>
      </c>
      <c r="BE5" s="3">
        <f t="shared" si="1"/>
        <v>0</v>
      </c>
      <c r="BF5" s="3">
        <f t="shared" si="1"/>
        <v>0</v>
      </c>
      <c r="BG5" s="3">
        <f t="shared" si="1"/>
        <v>0</v>
      </c>
      <c r="BH5" s="3">
        <f t="shared" si="1"/>
        <v>0</v>
      </c>
      <c r="BI5" s="3">
        <f t="shared" si="1"/>
        <v>15</v>
      </c>
      <c r="BJ5" s="3">
        <f t="shared" si="1"/>
        <v>0</v>
      </c>
      <c r="BK5" s="3">
        <f t="shared" si="1"/>
        <v>0</v>
      </c>
      <c r="BL5" s="3">
        <f t="shared" si="1"/>
        <v>0</v>
      </c>
      <c r="BM5" s="3">
        <f t="shared" si="1"/>
        <v>0</v>
      </c>
      <c r="BN5" s="3">
        <f t="shared" si="1"/>
        <v>15</v>
      </c>
      <c r="BO5" s="3">
        <f>SUM(BO3:BO4)</f>
        <v>0</v>
      </c>
      <c r="BP5" s="3">
        <f>SUM(BP3:BP4)</f>
        <v>0</v>
      </c>
      <c r="BQ5" s="3">
        <f>SUM(BQ3:BQ4)</f>
        <v>0</v>
      </c>
      <c r="BR5" s="3">
        <f>SUM(BR3:BR4)</f>
        <v>0</v>
      </c>
      <c r="BS5" s="3">
        <f>SUM(BS3:BS4)</f>
        <v>15</v>
      </c>
    </row>
    <row r="6" spans="1:71" s="33" customFormat="1" x14ac:dyDescent="0.25">
      <c r="A6" s="3"/>
      <c r="B6" s="3" t="s">
        <v>264</v>
      </c>
      <c r="C6" s="3">
        <f>COUNT(C4:C4)</f>
        <v>1</v>
      </c>
      <c r="D6" s="3"/>
      <c r="E6" s="3">
        <f>SUM(E3:E4)</f>
        <v>19</v>
      </c>
      <c r="F6" s="3">
        <f>SUM(F3:F4)</f>
        <v>20</v>
      </c>
      <c r="G6" s="32">
        <f>$BS5/F6</f>
        <v>0.75</v>
      </c>
      <c r="H6" s="119">
        <f>+H4</f>
        <v>8</v>
      </c>
      <c r="I6" s="119">
        <f>+I4</f>
        <v>8</v>
      </c>
      <c r="J6" s="119">
        <f>SUM(J3:J4)</f>
        <v>0</v>
      </c>
      <c r="K6" s="3"/>
      <c r="L6" s="3"/>
      <c r="M6" s="3"/>
      <c r="N6" s="3"/>
      <c r="O6" s="3"/>
      <c r="P6" s="32">
        <f>P5/F6</f>
        <v>0.4</v>
      </c>
      <c r="Q6" s="3"/>
      <c r="R6" s="3">
        <f>M5+R5</f>
        <v>0</v>
      </c>
      <c r="S6" s="3">
        <f>N5+S5</f>
        <v>0</v>
      </c>
      <c r="T6" s="3">
        <f>O5+T5</f>
        <v>0</v>
      </c>
      <c r="U6" s="32">
        <f>U5/F6</f>
        <v>0.4</v>
      </c>
      <c r="V6" s="3"/>
      <c r="W6" s="3">
        <f>R6+W5</f>
        <v>0</v>
      </c>
      <c r="X6" s="3">
        <f>S6+X5</f>
        <v>0</v>
      </c>
      <c r="Y6" s="3">
        <f>T6+Y5</f>
        <v>0</v>
      </c>
      <c r="Z6" s="32">
        <f>Z5/F6</f>
        <v>0.4</v>
      </c>
      <c r="AA6" s="3"/>
      <c r="AB6" s="3">
        <f>W6+AB5</f>
        <v>0</v>
      </c>
      <c r="AC6" s="3">
        <f>X6+AC5</f>
        <v>0</v>
      </c>
      <c r="AD6" s="3">
        <f>Y6+AD5</f>
        <v>0</v>
      </c>
      <c r="AE6" s="32">
        <f>AE5/F6</f>
        <v>0.4</v>
      </c>
      <c r="AF6" s="3"/>
      <c r="AG6" s="3">
        <f>AB6+AG5</f>
        <v>0</v>
      </c>
      <c r="AH6" s="3">
        <f>AC6+AH5</f>
        <v>0</v>
      </c>
      <c r="AI6" s="3">
        <f>AD6+AI5</f>
        <v>0</v>
      </c>
      <c r="AJ6" s="32">
        <f>AJ5/F6</f>
        <v>0.4</v>
      </c>
      <c r="AK6" s="3"/>
      <c r="AL6" s="3">
        <f>AG6+AL5</f>
        <v>0</v>
      </c>
      <c r="AM6" s="3">
        <f>AH6+AM5</f>
        <v>0</v>
      </c>
      <c r="AN6" s="3">
        <f>AI6+AN5</f>
        <v>0</v>
      </c>
      <c r="AO6" s="32">
        <f>AO5/F6</f>
        <v>0.4</v>
      </c>
      <c r="AP6" s="3"/>
      <c r="AQ6" s="3">
        <f>AL6+AQ5</f>
        <v>0</v>
      </c>
      <c r="AR6" s="3">
        <f>AM6+AR5</f>
        <v>0</v>
      </c>
      <c r="AS6" s="3">
        <f>AN6+AS5</f>
        <v>0</v>
      </c>
      <c r="AT6" s="32">
        <f>AT5/F6</f>
        <v>0.4</v>
      </c>
      <c r="AU6" s="3"/>
      <c r="AV6" s="3">
        <f>AQ6+AV5</f>
        <v>0</v>
      </c>
      <c r="AW6" s="3">
        <f>AR6+AW5</f>
        <v>7</v>
      </c>
      <c r="AX6" s="3">
        <f>AS6+AX5</f>
        <v>0</v>
      </c>
      <c r="AY6" s="32">
        <f>AY5/F6</f>
        <v>0.75</v>
      </c>
      <c r="AZ6" s="3"/>
      <c r="BA6" s="3">
        <f>AV6+BA5</f>
        <v>0</v>
      </c>
      <c r="BB6" s="3">
        <f>AW6+BB5</f>
        <v>7</v>
      </c>
      <c r="BC6" s="3">
        <f>AX6+BC5</f>
        <v>0</v>
      </c>
      <c r="BD6" s="32">
        <f>BD5/F6</f>
        <v>0.75</v>
      </c>
      <c r="BE6" s="3"/>
      <c r="BF6" s="3">
        <f>BA6+BF5</f>
        <v>0</v>
      </c>
      <c r="BG6" s="3">
        <f>BB6+BG5</f>
        <v>7</v>
      </c>
      <c r="BH6" s="3">
        <f>BC6+BH5</f>
        <v>0</v>
      </c>
      <c r="BI6" s="32">
        <f>BI5/F6</f>
        <v>0.75</v>
      </c>
      <c r="BJ6" s="3"/>
      <c r="BK6" s="3">
        <f>BF6+BK5</f>
        <v>0</v>
      </c>
      <c r="BL6" s="3">
        <f>BG6+BL5</f>
        <v>7</v>
      </c>
      <c r="BM6" s="3">
        <f>BH6+BM5</f>
        <v>0</v>
      </c>
      <c r="BN6" s="32">
        <f>BN5/F6</f>
        <v>0.75</v>
      </c>
      <c r="BO6" s="3"/>
      <c r="BP6" s="3">
        <f>BK6+BP5</f>
        <v>0</v>
      </c>
      <c r="BQ6" s="3">
        <f>BL6+BQ5</f>
        <v>7</v>
      </c>
      <c r="BR6" s="3">
        <f>BM6+BR5</f>
        <v>0</v>
      </c>
      <c r="BS6" s="32">
        <f>BS5/F6</f>
        <v>0.75</v>
      </c>
    </row>
    <row r="7" spans="1:71" s="33" customFormat="1" x14ac:dyDescent="0.25">
      <c r="H7" s="130"/>
      <c r="I7" s="130"/>
      <c r="J7" s="130"/>
    </row>
    <row r="8" spans="1:71" s="33" customFormat="1" x14ac:dyDescent="0.25">
      <c r="A8" s="31" t="s">
        <v>227</v>
      </c>
      <c r="B8" s="3" t="s">
        <v>124</v>
      </c>
      <c r="C8" s="3"/>
      <c r="D8" s="3"/>
      <c r="E8" s="25">
        <v>39</v>
      </c>
      <c r="F8" s="3">
        <f>IF(B8="MAL",E8,IF(E8&gt;=11,E8+variables!$B$1,11))</f>
        <v>39</v>
      </c>
      <c r="G8" s="32">
        <f>BS8/F8</f>
        <v>0.76923076923076927</v>
      </c>
      <c r="H8" s="119">
        <v>30</v>
      </c>
      <c r="I8" s="119">
        <f>+H8+J8</f>
        <v>30</v>
      </c>
      <c r="J8" s="133"/>
      <c r="K8" s="65">
        <v>2019</v>
      </c>
      <c r="L8" s="13">
        <v>2019</v>
      </c>
      <c r="M8" s="13"/>
      <c r="N8" s="13"/>
      <c r="O8" s="13"/>
      <c r="P8" s="119">
        <f>+H8</f>
        <v>30</v>
      </c>
      <c r="Q8" s="13"/>
      <c r="R8" s="13"/>
      <c r="S8" s="13"/>
      <c r="T8" s="13"/>
      <c r="U8" s="3">
        <f t="shared" ref="U8:U14" si="2">SUM(P8:T8)</f>
        <v>30</v>
      </c>
      <c r="V8" s="13"/>
      <c r="W8" s="13"/>
      <c r="X8" s="13"/>
      <c r="Y8" s="13"/>
      <c r="Z8" s="3">
        <f t="shared" ref="Z8:Z14" si="3">SUM(U8:Y8)</f>
        <v>30</v>
      </c>
      <c r="AA8" s="13"/>
      <c r="AB8" s="13"/>
      <c r="AC8" s="13"/>
      <c r="AD8" s="13"/>
      <c r="AE8" s="3">
        <f t="shared" ref="AE8:AE14" si="4">SUM(Z8:AD8)</f>
        <v>30</v>
      </c>
      <c r="AF8" s="13"/>
      <c r="AG8" s="13"/>
      <c r="AH8" s="13"/>
      <c r="AI8" s="13"/>
      <c r="AJ8" s="3">
        <f t="shared" ref="AJ8:AJ14" si="5">SUM(AE8:AI8)</f>
        <v>30</v>
      </c>
      <c r="AK8" s="13"/>
      <c r="AL8" s="13"/>
      <c r="AM8" s="13"/>
      <c r="AN8" s="13"/>
      <c r="AO8" s="3">
        <f t="shared" ref="AO8:AO14" si="6">SUM(AJ8:AN8)</f>
        <v>30</v>
      </c>
      <c r="AP8" s="13"/>
      <c r="AQ8" s="13"/>
      <c r="AR8" s="13"/>
      <c r="AS8" s="13"/>
      <c r="AT8" s="3">
        <f t="shared" ref="AT8:AT14" si="7">SUM(AO8:AS8)</f>
        <v>30</v>
      </c>
      <c r="AU8" s="13"/>
      <c r="AV8" s="13"/>
      <c r="AW8" s="13"/>
      <c r="AX8" s="13"/>
      <c r="AY8" s="3">
        <f t="shared" ref="AY8:AY14" si="8">SUM(AT8:AX8)</f>
        <v>30</v>
      </c>
      <c r="AZ8" s="13"/>
      <c r="BA8" s="13"/>
      <c r="BB8" s="13"/>
      <c r="BC8" s="13"/>
      <c r="BD8" s="3">
        <f t="shared" ref="BD8:BD14" si="9">SUM(AY8:BC8)</f>
        <v>30</v>
      </c>
      <c r="BE8" s="13"/>
      <c r="BF8" s="13"/>
      <c r="BG8" s="13"/>
      <c r="BH8" s="13"/>
      <c r="BI8" s="3">
        <f t="shared" ref="BI8:BI16" si="10">SUM(BD8:BH8)</f>
        <v>30</v>
      </c>
      <c r="BJ8" s="13"/>
      <c r="BK8" s="13"/>
      <c r="BL8" s="13"/>
      <c r="BM8" s="13"/>
      <c r="BN8" s="3">
        <f t="shared" ref="BN8:BN14" si="11">SUM(BI8:BM8)</f>
        <v>30</v>
      </c>
      <c r="BO8" s="13"/>
      <c r="BP8" s="13"/>
      <c r="BQ8" s="13"/>
      <c r="BR8" s="13"/>
      <c r="BS8" s="3">
        <f t="shared" ref="BS8:BS14" si="12">SUM(BN8:BR8)</f>
        <v>30</v>
      </c>
    </row>
    <row r="9" spans="1:71" s="33" customFormat="1" x14ac:dyDescent="0.25">
      <c r="A9" s="31"/>
      <c r="B9" s="3" t="s">
        <v>322</v>
      </c>
      <c r="C9" s="19">
        <v>2</v>
      </c>
      <c r="D9" s="20">
        <v>3883</v>
      </c>
      <c r="E9" s="25">
        <v>23</v>
      </c>
      <c r="F9" s="3">
        <f>IF(B9="MAL",E9,IF(E9&gt;=11,E9+variables!$B$1,11))</f>
        <v>24</v>
      </c>
      <c r="G9" s="32">
        <f t="shared" ref="G9:G16" si="13">$BS9/F9</f>
        <v>0.83333333333333337</v>
      </c>
      <c r="H9" s="119">
        <v>11</v>
      </c>
      <c r="I9" s="119">
        <f t="shared" ref="I9:I16" si="14">+H9+J9</f>
        <v>11</v>
      </c>
      <c r="J9" s="133"/>
      <c r="K9" s="65">
        <v>2019</v>
      </c>
      <c r="L9" s="13">
        <v>2019</v>
      </c>
      <c r="M9" s="13"/>
      <c r="N9" s="13"/>
      <c r="O9" s="13"/>
      <c r="P9" s="119">
        <f>H9+SUM(M9:O9)</f>
        <v>11</v>
      </c>
      <c r="Q9" s="13"/>
      <c r="R9" s="13"/>
      <c r="S9" s="13"/>
      <c r="T9" s="13"/>
      <c r="U9" s="3">
        <f t="shared" si="2"/>
        <v>11</v>
      </c>
      <c r="V9" s="13"/>
      <c r="W9" s="13"/>
      <c r="X9" s="13"/>
      <c r="Y9" s="13"/>
      <c r="Z9" s="3">
        <f t="shared" si="3"/>
        <v>11</v>
      </c>
      <c r="AA9" s="13"/>
      <c r="AB9" s="13"/>
      <c r="AC9" s="13"/>
      <c r="AD9" s="13">
        <v>1</v>
      </c>
      <c r="AE9" s="3">
        <f t="shared" si="4"/>
        <v>12</v>
      </c>
      <c r="AF9" s="13"/>
      <c r="AG9" s="13"/>
      <c r="AH9" s="13"/>
      <c r="AI9" s="13"/>
      <c r="AJ9" s="3">
        <f t="shared" si="5"/>
        <v>12</v>
      </c>
      <c r="AK9" s="13"/>
      <c r="AL9" s="13"/>
      <c r="AM9" s="13"/>
      <c r="AN9" s="13"/>
      <c r="AO9" s="3">
        <f t="shared" si="6"/>
        <v>12</v>
      </c>
      <c r="AP9" s="13"/>
      <c r="AQ9" s="13"/>
      <c r="AR9" s="13">
        <v>8</v>
      </c>
      <c r="AS9" s="13"/>
      <c r="AT9" s="3">
        <f t="shared" si="7"/>
        <v>20</v>
      </c>
      <c r="AU9" s="13"/>
      <c r="AV9" s="13"/>
      <c r="AW9" s="13"/>
      <c r="AX9" s="13"/>
      <c r="AY9" s="3">
        <f t="shared" si="8"/>
        <v>20</v>
      </c>
      <c r="AZ9" s="13"/>
      <c r="BA9" s="13"/>
      <c r="BB9" s="13"/>
      <c r="BC9" s="13"/>
      <c r="BD9" s="3">
        <f t="shared" si="9"/>
        <v>20</v>
      </c>
      <c r="BE9" s="13"/>
      <c r="BF9" s="13"/>
      <c r="BG9" s="13"/>
      <c r="BH9" s="13"/>
      <c r="BI9" s="3">
        <f t="shared" si="10"/>
        <v>20</v>
      </c>
      <c r="BJ9" s="13"/>
      <c r="BK9" s="13"/>
      <c r="BL9" s="13"/>
      <c r="BM9" s="13"/>
      <c r="BN9" s="3">
        <f t="shared" si="11"/>
        <v>20</v>
      </c>
      <c r="BO9" s="13"/>
      <c r="BP9" s="13"/>
      <c r="BQ9" s="13"/>
      <c r="BR9" s="13"/>
      <c r="BS9" s="3">
        <f t="shared" si="12"/>
        <v>20</v>
      </c>
    </row>
    <row r="10" spans="1:71" s="33" customFormat="1" x14ac:dyDescent="0.25">
      <c r="A10" s="31"/>
      <c r="B10" s="3" t="s">
        <v>39</v>
      </c>
      <c r="C10" s="19">
        <v>3</v>
      </c>
      <c r="D10" s="20">
        <v>2978</v>
      </c>
      <c r="E10" s="25">
        <v>32</v>
      </c>
      <c r="F10" s="3">
        <f>IF(B10="MAL",E10,IF(E10&gt;=11,E10+variables!$B$1,11))</f>
        <v>33</v>
      </c>
      <c r="G10" s="32">
        <f t="shared" si="13"/>
        <v>0.84848484848484851</v>
      </c>
      <c r="H10" s="119">
        <v>24</v>
      </c>
      <c r="I10" s="119">
        <f t="shared" si="14"/>
        <v>25</v>
      </c>
      <c r="J10" s="133">
        <v>1</v>
      </c>
      <c r="K10" s="65">
        <v>2019</v>
      </c>
      <c r="L10" s="13">
        <v>2019</v>
      </c>
      <c r="M10" s="13"/>
      <c r="N10" s="13"/>
      <c r="O10" s="13"/>
      <c r="P10" s="119">
        <f t="shared" ref="P10:P16" si="15">H10+SUM(M10:O10)</f>
        <v>24</v>
      </c>
      <c r="Q10" s="13"/>
      <c r="R10" s="13"/>
      <c r="S10" s="13"/>
      <c r="T10" s="13"/>
      <c r="U10" s="3">
        <f>SUM(P10:T10)</f>
        <v>24</v>
      </c>
      <c r="V10" s="13"/>
      <c r="W10" s="13"/>
      <c r="X10" s="13"/>
      <c r="Y10" s="13"/>
      <c r="Z10" s="3">
        <f t="shared" si="3"/>
        <v>24</v>
      </c>
      <c r="AA10" s="13">
        <v>1</v>
      </c>
      <c r="AB10" s="13"/>
      <c r="AC10" s="13">
        <v>1</v>
      </c>
      <c r="AD10" s="13"/>
      <c r="AE10" s="3">
        <f>SUM(Z10:AD10)</f>
        <v>26</v>
      </c>
      <c r="AF10" s="13"/>
      <c r="AG10" s="13"/>
      <c r="AH10" s="13"/>
      <c r="AI10" s="13"/>
      <c r="AJ10" s="3">
        <f t="shared" si="5"/>
        <v>26</v>
      </c>
      <c r="AK10" s="13"/>
      <c r="AL10" s="13"/>
      <c r="AM10" s="13"/>
      <c r="AN10" s="13"/>
      <c r="AO10" s="3">
        <f>SUM(AJ10:AN10)</f>
        <v>26</v>
      </c>
      <c r="AP10" s="13"/>
      <c r="AQ10" s="13"/>
      <c r="AR10" s="13">
        <v>2</v>
      </c>
      <c r="AS10" s="13"/>
      <c r="AT10" s="3">
        <f>SUM(AO10:AS10)</f>
        <v>28</v>
      </c>
      <c r="AU10" s="13"/>
      <c r="AV10" s="13"/>
      <c r="AW10" s="13"/>
      <c r="AX10" s="13"/>
      <c r="AY10" s="3">
        <f>SUM(AT10:AX10)</f>
        <v>28</v>
      </c>
      <c r="AZ10" s="13"/>
      <c r="BA10" s="13"/>
      <c r="BB10" s="13"/>
      <c r="BC10" s="13"/>
      <c r="BD10" s="3">
        <f>SUM(AY10:BC10)</f>
        <v>28</v>
      </c>
      <c r="BE10" s="13"/>
      <c r="BF10" s="13"/>
      <c r="BG10" s="13"/>
      <c r="BH10" s="13"/>
      <c r="BI10" s="3">
        <f t="shared" si="10"/>
        <v>28</v>
      </c>
      <c r="BJ10" s="13"/>
      <c r="BK10" s="13"/>
      <c r="BL10" s="13"/>
      <c r="BM10" s="13"/>
      <c r="BN10" s="3">
        <f>SUM(BI10:BM10)</f>
        <v>28</v>
      </c>
      <c r="BO10" s="13"/>
      <c r="BP10" s="13"/>
      <c r="BQ10" s="13"/>
      <c r="BR10" s="13"/>
      <c r="BS10" s="3">
        <f t="shared" si="12"/>
        <v>28</v>
      </c>
    </row>
    <row r="11" spans="1:71" s="33" customFormat="1" x14ac:dyDescent="0.25">
      <c r="A11" s="106"/>
      <c r="B11" s="3" t="s">
        <v>351</v>
      </c>
      <c r="C11" s="19">
        <v>42</v>
      </c>
      <c r="D11" s="20">
        <v>5220</v>
      </c>
      <c r="E11" s="25">
        <v>36</v>
      </c>
      <c r="F11" s="3">
        <f>IF(B11="MAL",E11,IF(E11&gt;=11,E11+variables!$B$1,11))</f>
        <v>37</v>
      </c>
      <c r="G11" s="32">
        <f t="shared" si="13"/>
        <v>0.78378378378378377</v>
      </c>
      <c r="H11" s="119">
        <v>10</v>
      </c>
      <c r="I11" s="119">
        <f t="shared" si="14"/>
        <v>10</v>
      </c>
      <c r="J11" s="133"/>
      <c r="K11" s="65">
        <v>2019</v>
      </c>
      <c r="L11" s="13">
        <v>2019</v>
      </c>
      <c r="M11" s="13"/>
      <c r="N11" s="13"/>
      <c r="O11" s="13"/>
      <c r="P11" s="119">
        <f t="shared" si="15"/>
        <v>10</v>
      </c>
      <c r="Q11" s="13"/>
      <c r="R11" s="13"/>
      <c r="S11" s="13"/>
      <c r="T11" s="13"/>
      <c r="U11" s="3">
        <f>SUM(P11:T11)</f>
        <v>10</v>
      </c>
      <c r="V11" s="13"/>
      <c r="W11" s="13"/>
      <c r="X11" s="13"/>
      <c r="Y11" s="13"/>
      <c r="Z11" s="3">
        <f>SUM(U11:Y11)</f>
        <v>10</v>
      </c>
      <c r="AA11" s="13"/>
      <c r="AB11" s="13"/>
      <c r="AC11" s="13"/>
      <c r="AD11" s="13"/>
      <c r="AE11" s="3">
        <f>SUM(Z11:AD11)</f>
        <v>10</v>
      </c>
      <c r="AF11" s="13"/>
      <c r="AG11" s="13"/>
      <c r="AH11" s="13"/>
      <c r="AI11" s="13"/>
      <c r="AJ11" s="3">
        <f>SUM(AE11:AI11)</f>
        <v>10</v>
      </c>
      <c r="AK11" s="13"/>
      <c r="AL11" s="13"/>
      <c r="AM11" s="13"/>
      <c r="AN11" s="13"/>
      <c r="AO11" s="3">
        <f>SUM(AJ11:AN11)</f>
        <v>10</v>
      </c>
      <c r="AP11" s="13"/>
      <c r="AQ11" s="13"/>
      <c r="AR11" s="13">
        <v>19</v>
      </c>
      <c r="AS11" s="13"/>
      <c r="AT11" s="3">
        <f>SUM(AO11:AS11)</f>
        <v>29</v>
      </c>
      <c r="AU11" s="13"/>
      <c r="AV11" s="13"/>
      <c r="AW11" s="13"/>
      <c r="AX11" s="13"/>
      <c r="AY11" s="3">
        <f>SUM(AT11:AX11)</f>
        <v>29</v>
      </c>
      <c r="AZ11" s="13"/>
      <c r="BA11" s="13"/>
      <c r="BB11" s="13"/>
      <c r="BC11" s="13"/>
      <c r="BD11" s="3">
        <f>SUM(AY11:BC11)</f>
        <v>29</v>
      </c>
      <c r="BE11" s="13"/>
      <c r="BF11" s="13"/>
      <c r="BG11" s="13"/>
      <c r="BH11" s="13"/>
      <c r="BI11" s="3">
        <f t="shared" si="10"/>
        <v>29</v>
      </c>
      <c r="BJ11" s="13"/>
      <c r="BK11" s="13"/>
      <c r="BL11" s="13"/>
      <c r="BM11" s="13"/>
      <c r="BN11" s="3">
        <f>SUM(BI11:BM11)</f>
        <v>29</v>
      </c>
      <c r="BO11" s="13"/>
      <c r="BP11" s="13"/>
      <c r="BQ11" s="13"/>
      <c r="BR11" s="13"/>
      <c r="BS11" s="3">
        <f t="shared" si="12"/>
        <v>29</v>
      </c>
    </row>
    <row r="12" spans="1:71" s="33" customFormat="1" x14ac:dyDescent="0.25">
      <c r="A12" s="31"/>
      <c r="B12" s="3" t="s">
        <v>323</v>
      </c>
      <c r="C12" s="19">
        <v>48</v>
      </c>
      <c r="D12" s="20">
        <v>2244</v>
      </c>
      <c r="E12" s="25">
        <v>48</v>
      </c>
      <c r="F12" s="3">
        <f>IF(B12="MAL",E12,IF(E12&gt;=11,E12+variables!$B$1,11))</f>
        <v>49</v>
      </c>
      <c r="G12" s="32">
        <f t="shared" si="13"/>
        <v>0.91836734693877553</v>
      </c>
      <c r="H12" s="119">
        <v>25</v>
      </c>
      <c r="I12" s="119">
        <f t="shared" si="14"/>
        <v>25</v>
      </c>
      <c r="J12" s="133"/>
      <c r="K12" s="65">
        <v>2019</v>
      </c>
      <c r="L12" s="13">
        <v>2019</v>
      </c>
      <c r="M12" s="13"/>
      <c r="N12" s="13"/>
      <c r="O12" s="13"/>
      <c r="P12" s="119">
        <f t="shared" si="15"/>
        <v>25</v>
      </c>
      <c r="Q12" s="13"/>
      <c r="R12" s="13"/>
      <c r="S12" s="13"/>
      <c r="T12" s="13"/>
      <c r="U12" s="3">
        <f t="shared" si="2"/>
        <v>25</v>
      </c>
      <c r="V12" s="13"/>
      <c r="W12" s="13"/>
      <c r="X12" s="13"/>
      <c r="Y12" s="13"/>
      <c r="Z12" s="3">
        <f t="shared" si="3"/>
        <v>25</v>
      </c>
      <c r="AA12" s="13"/>
      <c r="AB12" s="13"/>
      <c r="AC12" s="13"/>
      <c r="AD12" s="13"/>
      <c r="AE12" s="3">
        <f t="shared" si="4"/>
        <v>25</v>
      </c>
      <c r="AF12" s="13"/>
      <c r="AG12" s="13"/>
      <c r="AH12" s="13"/>
      <c r="AI12" s="13"/>
      <c r="AJ12" s="3">
        <f>SUM(AE12:AI12)</f>
        <v>25</v>
      </c>
      <c r="AK12" s="13"/>
      <c r="AL12" s="13"/>
      <c r="AM12" s="13"/>
      <c r="AN12" s="13"/>
      <c r="AO12" s="3">
        <f t="shared" si="6"/>
        <v>25</v>
      </c>
      <c r="AP12" s="13"/>
      <c r="AQ12" s="13"/>
      <c r="AR12" s="13">
        <v>20</v>
      </c>
      <c r="AS12" s="13"/>
      <c r="AT12" s="3">
        <f t="shared" si="7"/>
        <v>45</v>
      </c>
      <c r="AU12" s="13"/>
      <c r="AV12" s="13"/>
      <c r="AW12" s="13"/>
      <c r="AX12" s="13"/>
      <c r="AY12" s="3">
        <f t="shared" si="8"/>
        <v>45</v>
      </c>
      <c r="AZ12" s="13"/>
      <c r="BA12" s="13"/>
      <c r="BB12" s="13"/>
      <c r="BC12" s="13"/>
      <c r="BD12" s="3">
        <f t="shared" si="9"/>
        <v>45</v>
      </c>
      <c r="BE12" s="13"/>
      <c r="BF12" s="13"/>
      <c r="BG12" s="13"/>
      <c r="BH12" s="13"/>
      <c r="BI12" s="3">
        <f t="shared" si="10"/>
        <v>45</v>
      </c>
      <c r="BJ12" s="13"/>
      <c r="BK12" s="13"/>
      <c r="BL12" s="13"/>
      <c r="BM12" s="13"/>
      <c r="BN12" s="3">
        <f t="shared" si="11"/>
        <v>45</v>
      </c>
      <c r="BO12" s="13"/>
      <c r="BP12" s="13"/>
      <c r="BQ12" s="13"/>
      <c r="BR12" s="13"/>
      <c r="BS12" s="3">
        <f t="shared" si="12"/>
        <v>45</v>
      </c>
    </row>
    <row r="13" spans="1:71" s="33" customFormat="1" x14ac:dyDescent="0.25">
      <c r="A13" s="31"/>
      <c r="B13" s="3" t="s">
        <v>101</v>
      </c>
      <c r="C13" s="19">
        <v>62</v>
      </c>
      <c r="D13" s="20">
        <v>99</v>
      </c>
      <c r="E13" s="25">
        <v>11</v>
      </c>
      <c r="F13" s="3">
        <f>IF(B13="MAL",E13,IF(E13&gt;=11,E13+variables!$B$1,11))</f>
        <v>12</v>
      </c>
      <c r="G13" s="32">
        <f t="shared" si="13"/>
        <v>0.91666666666666663</v>
      </c>
      <c r="H13" s="119">
        <v>9</v>
      </c>
      <c r="I13" s="119">
        <f t="shared" si="14"/>
        <v>9</v>
      </c>
      <c r="J13" s="133"/>
      <c r="K13" s="65">
        <v>2019</v>
      </c>
      <c r="L13" s="13">
        <v>2019</v>
      </c>
      <c r="M13" s="13"/>
      <c r="N13" s="13"/>
      <c r="O13" s="13"/>
      <c r="P13" s="119">
        <f t="shared" si="15"/>
        <v>9</v>
      </c>
      <c r="Q13" s="13"/>
      <c r="R13" s="13"/>
      <c r="S13" s="13"/>
      <c r="T13" s="13"/>
      <c r="U13" s="3">
        <f t="shared" si="2"/>
        <v>9</v>
      </c>
      <c r="V13" s="13"/>
      <c r="W13" s="13"/>
      <c r="X13" s="13"/>
      <c r="Y13" s="13"/>
      <c r="Z13" s="3">
        <f t="shared" si="3"/>
        <v>9</v>
      </c>
      <c r="AA13" s="13"/>
      <c r="AB13" s="13"/>
      <c r="AC13" s="13">
        <v>2</v>
      </c>
      <c r="AD13" s="13"/>
      <c r="AE13" s="3">
        <f t="shared" si="4"/>
        <v>11</v>
      </c>
      <c r="AF13" s="13"/>
      <c r="AG13" s="13"/>
      <c r="AH13" s="13"/>
      <c r="AI13" s="13"/>
      <c r="AJ13" s="3">
        <f t="shared" si="5"/>
        <v>11</v>
      </c>
      <c r="AK13" s="13"/>
      <c r="AL13" s="13"/>
      <c r="AM13" s="13"/>
      <c r="AN13" s="13"/>
      <c r="AO13" s="3">
        <f t="shared" si="6"/>
        <v>11</v>
      </c>
      <c r="AP13" s="13"/>
      <c r="AQ13" s="13"/>
      <c r="AR13" s="13"/>
      <c r="AS13" s="13"/>
      <c r="AT13" s="3">
        <f t="shared" si="7"/>
        <v>11</v>
      </c>
      <c r="AU13" s="13"/>
      <c r="AV13" s="13"/>
      <c r="AW13" s="13"/>
      <c r="AX13" s="13"/>
      <c r="AY13" s="3">
        <f t="shared" si="8"/>
        <v>11</v>
      </c>
      <c r="AZ13" s="13"/>
      <c r="BA13" s="13"/>
      <c r="BB13" s="13"/>
      <c r="BC13" s="13"/>
      <c r="BD13" s="3">
        <f t="shared" si="9"/>
        <v>11</v>
      </c>
      <c r="BE13" s="13"/>
      <c r="BF13" s="13"/>
      <c r="BG13" s="13"/>
      <c r="BH13" s="13"/>
      <c r="BI13" s="3">
        <f t="shared" si="10"/>
        <v>11</v>
      </c>
      <c r="BJ13" s="13"/>
      <c r="BK13" s="13"/>
      <c r="BL13" s="13"/>
      <c r="BM13" s="13"/>
      <c r="BN13" s="3">
        <f t="shared" si="11"/>
        <v>11</v>
      </c>
      <c r="BO13" s="13"/>
      <c r="BP13" s="13"/>
      <c r="BQ13" s="13"/>
      <c r="BR13" s="13"/>
      <c r="BS13" s="3">
        <f t="shared" si="12"/>
        <v>11</v>
      </c>
    </row>
    <row r="14" spans="1:71" s="229" customFormat="1" x14ac:dyDescent="0.25">
      <c r="A14" s="221" t="s">
        <v>445</v>
      </c>
      <c r="B14" s="222" t="s">
        <v>298</v>
      </c>
      <c r="C14" s="223">
        <v>67</v>
      </c>
      <c r="D14" s="267">
        <v>4737</v>
      </c>
      <c r="E14" s="224">
        <v>33</v>
      </c>
      <c r="F14" s="222">
        <f>IF(B14="MAL",E14,IF(E14&gt;=11,E14+variables!$B$1,11))</f>
        <v>34</v>
      </c>
      <c r="G14" s="225">
        <f t="shared" si="13"/>
        <v>0.97058823529411764</v>
      </c>
      <c r="H14" s="226">
        <v>33</v>
      </c>
      <c r="I14" s="226">
        <f t="shared" si="14"/>
        <v>33</v>
      </c>
      <c r="J14" s="227"/>
      <c r="K14" s="254">
        <v>2017</v>
      </c>
      <c r="L14" s="228">
        <v>2018</v>
      </c>
      <c r="M14" s="228"/>
      <c r="N14" s="228"/>
      <c r="O14" s="228"/>
      <c r="P14" s="226">
        <f t="shared" si="15"/>
        <v>33</v>
      </c>
      <c r="Q14" s="228"/>
      <c r="R14" s="228"/>
      <c r="S14" s="228"/>
      <c r="T14" s="228"/>
      <c r="U14" s="222">
        <f t="shared" si="2"/>
        <v>33</v>
      </c>
      <c r="V14" s="228"/>
      <c r="W14" s="228"/>
      <c r="X14" s="228"/>
      <c r="Y14" s="228"/>
      <c r="Z14" s="222">
        <f t="shared" si="3"/>
        <v>33</v>
      </c>
      <c r="AA14" s="228"/>
      <c r="AB14" s="228"/>
      <c r="AC14" s="228"/>
      <c r="AD14" s="228"/>
      <c r="AE14" s="222">
        <f t="shared" si="4"/>
        <v>33</v>
      </c>
      <c r="AF14" s="228"/>
      <c r="AG14" s="228"/>
      <c r="AH14" s="228"/>
      <c r="AI14" s="228"/>
      <c r="AJ14" s="222">
        <f t="shared" si="5"/>
        <v>33</v>
      </c>
      <c r="AK14" s="228"/>
      <c r="AL14" s="228"/>
      <c r="AM14" s="228"/>
      <c r="AN14" s="228"/>
      <c r="AO14" s="222">
        <f t="shared" si="6"/>
        <v>33</v>
      </c>
      <c r="AP14" s="228"/>
      <c r="AQ14" s="228"/>
      <c r="AR14" s="228"/>
      <c r="AS14" s="228"/>
      <c r="AT14" s="222">
        <f t="shared" si="7"/>
        <v>33</v>
      </c>
      <c r="AU14" s="228"/>
      <c r="AV14" s="228"/>
      <c r="AW14" s="228"/>
      <c r="AX14" s="228"/>
      <c r="AY14" s="222">
        <f t="shared" si="8"/>
        <v>33</v>
      </c>
      <c r="AZ14" s="228"/>
      <c r="BA14" s="228"/>
      <c r="BB14" s="228"/>
      <c r="BC14" s="228"/>
      <c r="BD14" s="222">
        <f t="shared" si="9"/>
        <v>33</v>
      </c>
      <c r="BE14" s="228"/>
      <c r="BF14" s="228"/>
      <c r="BG14" s="228"/>
      <c r="BH14" s="228"/>
      <c r="BI14" s="222">
        <f t="shared" si="10"/>
        <v>33</v>
      </c>
      <c r="BJ14" s="228"/>
      <c r="BK14" s="228"/>
      <c r="BL14" s="228"/>
      <c r="BM14" s="228"/>
      <c r="BN14" s="222">
        <f t="shared" si="11"/>
        <v>33</v>
      </c>
      <c r="BO14" s="228"/>
      <c r="BP14" s="228"/>
      <c r="BQ14" s="228"/>
      <c r="BR14" s="228"/>
      <c r="BS14" s="222">
        <f t="shared" si="12"/>
        <v>33</v>
      </c>
    </row>
    <row r="15" spans="1:71" s="33" customFormat="1" x14ac:dyDescent="0.25">
      <c r="A15" s="3"/>
      <c r="B15" s="3" t="s">
        <v>172</v>
      </c>
      <c r="C15" s="19">
        <v>79</v>
      </c>
      <c r="D15" s="20">
        <v>4600</v>
      </c>
      <c r="E15" s="25">
        <v>44</v>
      </c>
      <c r="F15" s="3">
        <f>IF(B15="MAL",E15,IF(E15&gt;=11,E15+variables!$B$1,11))</f>
        <v>45</v>
      </c>
      <c r="G15" s="32">
        <f t="shared" si="13"/>
        <v>0.93333333333333335</v>
      </c>
      <c r="H15" s="119">
        <v>27</v>
      </c>
      <c r="I15" s="119">
        <f t="shared" si="14"/>
        <v>28</v>
      </c>
      <c r="J15" s="133">
        <v>1</v>
      </c>
      <c r="K15" s="65">
        <v>2019</v>
      </c>
      <c r="L15" s="13">
        <v>2019</v>
      </c>
      <c r="M15" s="13"/>
      <c r="N15" s="13"/>
      <c r="O15" s="13"/>
      <c r="P15" s="119">
        <f t="shared" si="15"/>
        <v>27</v>
      </c>
      <c r="Q15" s="13"/>
      <c r="R15" s="13"/>
      <c r="S15" s="13"/>
      <c r="T15" s="13"/>
      <c r="U15" s="3">
        <f>SUM(P15:T15)</f>
        <v>27</v>
      </c>
      <c r="V15" s="13"/>
      <c r="W15" s="13"/>
      <c r="X15" s="13"/>
      <c r="Y15" s="13"/>
      <c r="Z15" s="3">
        <f>SUM(U15:Y15)</f>
        <v>27</v>
      </c>
      <c r="AA15" s="13"/>
      <c r="AB15" s="13"/>
      <c r="AC15" s="13"/>
      <c r="AD15" s="13"/>
      <c r="AE15" s="3">
        <f>SUM(Z15:AD15)</f>
        <v>27</v>
      </c>
      <c r="AF15" s="13"/>
      <c r="AG15" s="13"/>
      <c r="AH15" s="13"/>
      <c r="AI15" s="13"/>
      <c r="AJ15" s="3">
        <f>SUM(AE15:AI15)</f>
        <v>27</v>
      </c>
      <c r="AK15" s="13"/>
      <c r="AL15" s="13"/>
      <c r="AM15" s="13"/>
      <c r="AN15" s="13"/>
      <c r="AO15" s="3">
        <f>SUM(AJ15:AN15)</f>
        <v>27</v>
      </c>
      <c r="AP15" s="13">
        <v>1</v>
      </c>
      <c r="AQ15" s="13"/>
      <c r="AR15" s="13">
        <v>14</v>
      </c>
      <c r="AS15" s="13"/>
      <c r="AT15" s="3">
        <f>SUM(AO15:AS15)</f>
        <v>42</v>
      </c>
      <c r="AU15" s="13"/>
      <c r="AV15" s="13"/>
      <c r="AW15" s="13"/>
      <c r="AX15" s="13"/>
      <c r="AY15" s="3">
        <f>SUM(AT15:AX15)</f>
        <v>42</v>
      </c>
      <c r="AZ15" s="13"/>
      <c r="BA15" s="13"/>
      <c r="BB15" s="13"/>
      <c r="BC15" s="13"/>
      <c r="BD15" s="3">
        <f>SUM(AY15:BC15)</f>
        <v>42</v>
      </c>
      <c r="BE15" s="13"/>
      <c r="BF15" s="13"/>
      <c r="BG15" s="13"/>
      <c r="BH15" s="13"/>
      <c r="BI15" s="3">
        <f t="shared" si="10"/>
        <v>42</v>
      </c>
      <c r="BJ15" s="13"/>
      <c r="BK15" s="13"/>
      <c r="BL15" s="13"/>
      <c r="BM15" s="13"/>
      <c r="BN15" s="3">
        <f>SUM(BI15:BM15)</f>
        <v>42</v>
      </c>
      <c r="BO15" s="13"/>
      <c r="BP15" s="13"/>
      <c r="BQ15" s="13"/>
      <c r="BR15" s="13"/>
      <c r="BS15" s="3">
        <f>SUM(BN15:BR15)</f>
        <v>42</v>
      </c>
    </row>
    <row r="16" spans="1:71" s="229" customFormat="1" x14ac:dyDescent="0.25">
      <c r="A16" s="248" t="s">
        <v>441</v>
      </c>
      <c r="B16" s="248" t="s">
        <v>21</v>
      </c>
      <c r="C16" s="249">
        <v>82</v>
      </c>
      <c r="D16" s="250">
        <v>367</v>
      </c>
      <c r="E16" s="251">
        <v>16</v>
      </c>
      <c r="F16" s="248">
        <f>IF(B16="MAL",E16,IF(E16&gt;=11,E16+variables!$B$1,11))</f>
        <v>17</v>
      </c>
      <c r="G16" s="225">
        <f t="shared" si="13"/>
        <v>0.29411764705882354</v>
      </c>
      <c r="H16" s="252">
        <v>5</v>
      </c>
      <c r="I16" s="226">
        <f t="shared" si="14"/>
        <v>5</v>
      </c>
      <c r="J16" s="253"/>
      <c r="K16" s="254">
        <v>2019</v>
      </c>
      <c r="L16" s="228">
        <v>2019</v>
      </c>
      <c r="M16" s="255"/>
      <c r="N16" s="255"/>
      <c r="O16" s="255"/>
      <c r="P16" s="226">
        <f t="shared" si="15"/>
        <v>5</v>
      </c>
      <c r="Q16" s="255"/>
      <c r="R16" s="255"/>
      <c r="S16" s="255"/>
      <c r="T16" s="255"/>
      <c r="U16" s="248">
        <f>SUM(P16:T16)</f>
        <v>5</v>
      </c>
      <c r="V16" s="255"/>
      <c r="W16" s="255"/>
      <c r="X16" s="255"/>
      <c r="Y16" s="255"/>
      <c r="Z16" s="248">
        <f>SUM(U16:Y16)</f>
        <v>5</v>
      </c>
      <c r="AA16" s="255"/>
      <c r="AB16" s="255"/>
      <c r="AC16" s="255"/>
      <c r="AD16" s="255"/>
      <c r="AE16" s="248">
        <f>SUM(Z16:AD16)</f>
        <v>5</v>
      </c>
      <c r="AF16" s="255"/>
      <c r="AG16" s="255"/>
      <c r="AH16" s="255"/>
      <c r="AI16" s="255"/>
      <c r="AJ16" s="248">
        <f>SUM(AE16:AI16)</f>
        <v>5</v>
      </c>
      <c r="AK16" s="255"/>
      <c r="AL16" s="255"/>
      <c r="AM16" s="255"/>
      <c r="AN16" s="255"/>
      <c r="AO16" s="248">
        <f>SUM(AJ16:AN16)</f>
        <v>5</v>
      </c>
      <c r="AP16" s="255"/>
      <c r="AQ16" s="255"/>
      <c r="AR16" s="255"/>
      <c r="AS16" s="255"/>
      <c r="AT16" s="248">
        <f>SUM(AO16:AS16)</f>
        <v>5</v>
      </c>
      <c r="AU16" s="255"/>
      <c r="AV16" s="255"/>
      <c r="AW16" s="255"/>
      <c r="AX16" s="255"/>
      <c r="AY16" s="248">
        <f>SUM(AT16:AX16)</f>
        <v>5</v>
      </c>
      <c r="AZ16" s="255"/>
      <c r="BA16" s="255"/>
      <c r="BB16" s="255"/>
      <c r="BC16" s="255"/>
      <c r="BD16" s="248">
        <f>SUM(AY16:BC16)</f>
        <v>5</v>
      </c>
      <c r="BE16" s="255"/>
      <c r="BF16" s="255"/>
      <c r="BG16" s="255"/>
      <c r="BH16" s="255"/>
      <c r="BI16" s="248">
        <f t="shared" si="10"/>
        <v>5</v>
      </c>
      <c r="BJ16" s="255"/>
      <c r="BK16" s="255"/>
      <c r="BL16" s="255"/>
      <c r="BM16" s="255"/>
      <c r="BN16" s="248">
        <f>SUM(BI16:BM16)</f>
        <v>5</v>
      </c>
      <c r="BO16" s="255"/>
      <c r="BP16" s="255"/>
      <c r="BQ16" s="255"/>
      <c r="BR16" s="255"/>
      <c r="BS16" s="248">
        <f>SUM(BN16:BR16)</f>
        <v>5</v>
      </c>
    </row>
    <row r="17" spans="1:71" s="33" customFormat="1" x14ac:dyDescent="0.25">
      <c r="A17" s="3"/>
      <c r="B17" s="3"/>
      <c r="C17" s="3"/>
      <c r="D17" s="3"/>
      <c r="E17" s="3"/>
      <c r="F17" s="3"/>
      <c r="G17" s="3"/>
      <c r="H17" s="119"/>
      <c r="I17" s="119"/>
      <c r="J17" s="119"/>
      <c r="K17" s="3"/>
      <c r="L17" s="3"/>
      <c r="M17" s="3">
        <f>SUM(M9:M16)</f>
        <v>0</v>
      </c>
      <c r="N17" s="3">
        <f>SUM(N9:N16)</f>
        <v>0</v>
      </c>
      <c r="O17" s="3">
        <f>SUM(O9:O16)</f>
        <v>0</v>
      </c>
      <c r="P17" s="119">
        <f>SUM(P8:P16)</f>
        <v>174</v>
      </c>
      <c r="Q17" s="3">
        <f>SUM(Q8:Q16)</f>
        <v>0</v>
      </c>
      <c r="R17" s="3">
        <f>SUM(R9:R16)</f>
        <v>0</v>
      </c>
      <c r="S17" s="3">
        <f>SUM(S9:S16)</f>
        <v>0</v>
      </c>
      <c r="T17" s="3">
        <f>SUM(T9:T16)</f>
        <v>0</v>
      </c>
      <c r="U17" s="3">
        <f>SUM(U8:U16)</f>
        <v>174</v>
      </c>
      <c r="V17" s="3">
        <f>SUM(V9:V16)</f>
        <v>0</v>
      </c>
      <c r="W17" s="3">
        <f>SUM(W9:W16)</f>
        <v>0</v>
      </c>
      <c r="X17" s="3">
        <f>SUM(X9:X16)</f>
        <v>0</v>
      </c>
      <c r="Y17" s="3">
        <f>SUM(Y9:Y16)</f>
        <v>0</v>
      </c>
      <c r="Z17" s="3">
        <f>SUM(Z8:Z16)</f>
        <v>174</v>
      </c>
      <c r="AA17" s="3">
        <f>SUM(AA9:AA16)</f>
        <v>1</v>
      </c>
      <c r="AB17" s="3">
        <f>SUM(AB9:AB16)</f>
        <v>0</v>
      </c>
      <c r="AC17" s="3">
        <f>SUM(AC9:AC16)</f>
        <v>3</v>
      </c>
      <c r="AD17" s="3">
        <f>SUM(AD9:AD16)</f>
        <v>1</v>
      </c>
      <c r="AE17" s="3">
        <f>SUM(AE8:AE16)</f>
        <v>179</v>
      </c>
      <c r="AF17" s="3">
        <f>SUM(AF9:AF16)</f>
        <v>0</v>
      </c>
      <c r="AG17" s="3">
        <f>SUM(AG9:AG16)</f>
        <v>0</v>
      </c>
      <c r="AH17" s="3">
        <f>SUM(AH9:AH16)</f>
        <v>0</v>
      </c>
      <c r="AI17" s="3">
        <f>SUM(AI9:AI16)</f>
        <v>0</v>
      </c>
      <c r="AJ17" s="3">
        <f>SUM(AJ8:AJ16)</f>
        <v>179</v>
      </c>
      <c r="AK17" s="3">
        <f>SUM(AK9:AK16)</f>
        <v>0</v>
      </c>
      <c r="AL17" s="3">
        <f>SUM(AL9:AL16)</f>
        <v>0</v>
      </c>
      <c r="AM17" s="3">
        <f>SUM(AM9:AM16)</f>
        <v>0</v>
      </c>
      <c r="AN17" s="3">
        <f>SUM(AN9:AN16)</f>
        <v>0</v>
      </c>
      <c r="AO17" s="3">
        <f>SUM(AO8:AO16)</f>
        <v>179</v>
      </c>
      <c r="AP17" s="3">
        <f>SUM(AP9:AP16)</f>
        <v>1</v>
      </c>
      <c r="AQ17" s="3">
        <f>SUM(AQ9:AQ16)</f>
        <v>0</v>
      </c>
      <c r="AR17" s="3">
        <f>SUM(AR9:AR16)</f>
        <v>63</v>
      </c>
      <c r="AS17" s="3">
        <f>SUM(AS9:AS16)</f>
        <v>0</v>
      </c>
      <c r="AT17" s="3">
        <f>SUM(AT8:AT16)</f>
        <v>243</v>
      </c>
      <c r="AU17" s="3">
        <f>SUM(AU9:AU16)</f>
        <v>0</v>
      </c>
      <c r="AV17" s="3">
        <f>SUM(AV9:AV16)</f>
        <v>0</v>
      </c>
      <c r="AW17" s="3">
        <f>SUM(AW9:AW16)</f>
        <v>0</v>
      </c>
      <c r="AX17" s="3">
        <f>SUM(AX9:AX16)</f>
        <v>0</v>
      </c>
      <c r="AY17" s="3">
        <f>SUM(AY8:AY16)</f>
        <v>243</v>
      </c>
      <c r="AZ17" s="3">
        <f>SUM(AZ9:AZ16)</f>
        <v>0</v>
      </c>
      <c r="BA17" s="3">
        <f>SUM(BA9:BA16)</f>
        <v>0</v>
      </c>
      <c r="BB17" s="3">
        <f>SUM(BB9:BB16)</f>
        <v>0</v>
      </c>
      <c r="BC17" s="3">
        <f>SUM(BC9:BC16)</f>
        <v>0</v>
      </c>
      <c r="BD17" s="3">
        <f>SUM(BD8:BD16)</f>
        <v>243</v>
      </c>
      <c r="BE17" s="3">
        <f>SUM(BE9:BE16)</f>
        <v>0</v>
      </c>
      <c r="BF17" s="3">
        <f>SUM(BF9:BF16)</f>
        <v>0</v>
      </c>
      <c r="BG17" s="3">
        <f>SUM(BG9:BG16)</f>
        <v>0</v>
      </c>
      <c r="BH17" s="3">
        <f>SUM(BH9:BH16)</f>
        <v>0</v>
      </c>
      <c r="BI17" s="3">
        <f>SUM(BI8:BI16)</f>
        <v>243</v>
      </c>
      <c r="BJ17" s="3">
        <f>SUM(BJ9:BJ16)</f>
        <v>0</v>
      </c>
      <c r="BK17" s="3">
        <f>SUM(BK9:BK16)</f>
        <v>0</v>
      </c>
      <c r="BL17" s="3">
        <f>SUM(BL9:BL16)</f>
        <v>0</v>
      </c>
      <c r="BM17" s="3">
        <f>SUM(BM9:BM16)</f>
        <v>0</v>
      </c>
      <c r="BN17" s="3">
        <f>SUM(BN8:BN16)</f>
        <v>243</v>
      </c>
      <c r="BO17" s="3">
        <f>SUM(BO9:BO16)</f>
        <v>0</v>
      </c>
      <c r="BP17" s="3">
        <f>SUM(BP9:BP16)</f>
        <v>0</v>
      </c>
      <c r="BQ17" s="3">
        <f>SUM(BQ9:BQ16)</f>
        <v>0</v>
      </c>
      <c r="BR17" s="3">
        <f>SUM(BR9:BR16)</f>
        <v>0</v>
      </c>
      <c r="BS17" s="3">
        <f>SUM(BS8:BS16)</f>
        <v>243</v>
      </c>
    </row>
    <row r="18" spans="1:71" s="33" customFormat="1" x14ac:dyDescent="0.25">
      <c r="A18" s="3"/>
      <c r="B18" s="3" t="s">
        <v>264</v>
      </c>
      <c r="C18" s="3">
        <f>COUNT(C9:C16)</f>
        <v>8</v>
      </c>
      <c r="D18" s="3"/>
      <c r="E18" s="3">
        <f>SUM(E8:E16)</f>
        <v>282</v>
      </c>
      <c r="F18" s="3">
        <f>SUM(F8:F16)</f>
        <v>290</v>
      </c>
      <c r="G18" s="32">
        <f>$BS17/F18</f>
        <v>0.83793103448275863</v>
      </c>
      <c r="H18" s="119">
        <f>SUM(H8:H16)</f>
        <v>174</v>
      </c>
      <c r="I18" s="119">
        <f>SUM(I8:I16)</f>
        <v>176</v>
      </c>
      <c r="J18" s="119">
        <f>SUM(J8:J16)</f>
        <v>2</v>
      </c>
      <c r="K18" s="3"/>
      <c r="L18" s="3"/>
      <c r="M18" s="3"/>
      <c r="N18" s="3"/>
      <c r="O18" s="3"/>
      <c r="P18" s="32">
        <f>P17/F18</f>
        <v>0.6</v>
      </c>
      <c r="Q18" s="3"/>
      <c r="R18" s="3">
        <f>M17+R17</f>
        <v>0</v>
      </c>
      <c r="S18" s="3">
        <f>N17+S17</f>
        <v>0</v>
      </c>
      <c r="T18" s="3">
        <f>O17+T17</f>
        <v>0</v>
      </c>
      <c r="U18" s="32">
        <f>U17/F18</f>
        <v>0.6</v>
      </c>
      <c r="V18" s="3"/>
      <c r="W18" s="3">
        <f>R18+W17</f>
        <v>0</v>
      </c>
      <c r="X18" s="3">
        <f>S18+X17</f>
        <v>0</v>
      </c>
      <c r="Y18" s="3">
        <f>T18+Y17</f>
        <v>0</v>
      </c>
      <c r="Z18" s="32">
        <f>Z17/F18</f>
        <v>0.6</v>
      </c>
      <c r="AA18" s="3"/>
      <c r="AB18" s="3">
        <f>W18+AB17</f>
        <v>0</v>
      </c>
      <c r="AC18" s="3">
        <f>X18+AC17</f>
        <v>3</v>
      </c>
      <c r="AD18" s="3">
        <f>Y18+AD17</f>
        <v>1</v>
      </c>
      <c r="AE18" s="32">
        <f>AE17/F18</f>
        <v>0.61724137931034484</v>
      </c>
      <c r="AF18" s="3"/>
      <c r="AG18" s="3">
        <f>AB18+AG17</f>
        <v>0</v>
      </c>
      <c r="AH18" s="3">
        <f>AC18+AH17</f>
        <v>3</v>
      </c>
      <c r="AI18" s="3">
        <f>AD18+AI17</f>
        <v>1</v>
      </c>
      <c r="AJ18" s="32">
        <f>AJ17/F18</f>
        <v>0.61724137931034484</v>
      </c>
      <c r="AK18" s="3"/>
      <c r="AL18" s="3">
        <f>AG18+AL17</f>
        <v>0</v>
      </c>
      <c r="AM18" s="3">
        <f>AH18+AM17</f>
        <v>3</v>
      </c>
      <c r="AN18" s="3">
        <f>AI18+AN17</f>
        <v>1</v>
      </c>
      <c r="AO18" s="32">
        <f>AO17/F18</f>
        <v>0.61724137931034484</v>
      </c>
      <c r="AP18" s="3"/>
      <c r="AQ18" s="3">
        <f>AL18+AQ17</f>
        <v>0</v>
      </c>
      <c r="AR18" s="3">
        <f>AM18+AR17</f>
        <v>66</v>
      </c>
      <c r="AS18" s="3">
        <f>AN18+AS17</f>
        <v>1</v>
      </c>
      <c r="AT18" s="32">
        <f>AT17/F18</f>
        <v>0.83793103448275863</v>
      </c>
      <c r="AU18" s="3"/>
      <c r="AV18" s="3">
        <f>AQ18+AV17</f>
        <v>0</v>
      </c>
      <c r="AW18" s="3">
        <f>AR18+AW17</f>
        <v>66</v>
      </c>
      <c r="AX18" s="3">
        <f>AS18+AX17</f>
        <v>1</v>
      </c>
      <c r="AY18" s="32">
        <f>AY17/F18</f>
        <v>0.83793103448275863</v>
      </c>
      <c r="AZ18" s="3"/>
      <c r="BA18" s="3">
        <f>AV18+BA17</f>
        <v>0</v>
      </c>
      <c r="BB18" s="3">
        <f>AW18+BB17</f>
        <v>66</v>
      </c>
      <c r="BC18" s="3">
        <f>AX18+BC17</f>
        <v>1</v>
      </c>
      <c r="BD18" s="32">
        <f>BD17/F18</f>
        <v>0.83793103448275863</v>
      </c>
      <c r="BE18" s="3"/>
      <c r="BF18" s="3">
        <f>BA18+BF17</f>
        <v>0</v>
      </c>
      <c r="BG18" s="3">
        <f>BB18+BG17</f>
        <v>66</v>
      </c>
      <c r="BH18" s="3">
        <f>BC18+BH17</f>
        <v>1</v>
      </c>
      <c r="BI18" s="32">
        <f>BI17/F18</f>
        <v>0.83793103448275863</v>
      </c>
      <c r="BJ18" s="3"/>
      <c r="BK18" s="3">
        <f>BF18+BK17</f>
        <v>0</v>
      </c>
      <c r="BL18" s="3">
        <f>BG18+BL17</f>
        <v>66</v>
      </c>
      <c r="BM18" s="3">
        <f>BH18+BM17</f>
        <v>1</v>
      </c>
      <c r="BN18" s="32">
        <f>BN17/F18</f>
        <v>0.83793103448275863</v>
      </c>
      <c r="BO18" s="3"/>
      <c r="BP18" s="3">
        <f>BK18+BP17</f>
        <v>0</v>
      </c>
      <c r="BQ18" s="3">
        <f>BL18+BQ17</f>
        <v>66</v>
      </c>
      <c r="BR18" s="3">
        <f>BM18+BR17</f>
        <v>1</v>
      </c>
      <c r="BS18" s="32">
        <f>BS17/F18</f>
        <v>0.83793103448275863</v>
      </c>
    </row>
    <row r="19" spans="1:71" s="30" customFormat="1" x14ac:dyDescent="0.25">
      <c r="H19" s="129"/>
      <c r="I19" s="129"/>
      <c r="J19" s="129"/>
    </row>
    <row r="20" spans="1:71" s="33" customFormat="1" x14ac:dyDescent="0.25">
      <c r="A20" s="31" t="s">
        <v>188</v>
      </c>
      <c r="B20" s="3" t="s">
        <v>385</v>
      </c>
      <c r="C20" s="3"/>
      <c r="D20" s="3"/>
      <c r="E20" s="25">
        <v>3</v>
      </c>
      <c r="F20" s="3">
        <f>IF(B20="MAL",E20,IF(E20&gt;=11,E20+variables!$B$1,11))</f>
        <v>11</v>
      </c>
      <c r="G20" s="32">
        <f>$BS20/F20</f>
        <v>0</v>
      </c>
      <c r="H20" s="119"/>
      <c r="I20" s="119">
        <f>+H20+J20</f>
        <v>0</v>
      </c>
      <c r="J20" s="119"/>
      <c r="K20" s="3">
        <v>2019</v>
      </c>
      <c r="L20" s="3">
        <v>2019</v>
      </c>
      <c r="M20" s="13"/>
      <c r="N20" s="13"/>
      <c r="O20" s="13"/>
      <c r="P20" s="119">
        <f>+H20</f>
        <v>0</v>
      </c>
      <c r="Q20" s="3"/>
      <c r="R20" s="13"/>
      <c r="S20" s="13"/>
      <c r="T20" s="13"/>
      <c r="U20" s="3">
        <f>SUM(P20:T20)</f>
        <v>0</v>
      </c>
      <c r="V20" s="13"/>
      <c r="W20" s="13"/>
      <c r="X20" s="13"/>
      <c r="Y20" s="13"/>
      <c r="Z20" s="3">
        <f>SUM(U20:Y20)</f>
        <v>0</v>
      </c>
      <c r="AA20" s="13"/>
      <c r="AB20" s="13"/>
      <c r="AC20" s="13"/>
      <c r="AD20" s="13"/>
      <c r="AE20" s="3">
        <f>SUM(Z20:AD20)</f>
        <v>0</v>
      </c>
      <c r="AF20" s="13"/>
      <c r="AG20" s="13"/>
      <c r="AH20" s="13"/>
      <c r="AI20" s="13"/>
      <c r="AJ20" s="3">
        <f>SUM(AE20:AI20)</f>
        <v>0</v>
      </c>
      <c r="AK20" s="13"/>
      <c r="AL20" s="13"/>
      <c r="AM20" s="13"/>
      <c r="AN20" s="13"/>
      <c r="AO20" s="3">
        <f>SUM(AJ20:AN20)</f>
        <v>0</v>
      </c>
      <c r="AP20" s="13"/>
      <c r="AQ20" s="13"/>
      <c r="AR20" s="13"/>
      <c r="AS20" s="13"/>
      <c r="AT20" s="3">
        <f>SUM(AO20:AS20)</f>
        <v>0</v>
      </c>
      <c r="AU20" s="13"/>
      <c r="AV20" s="13"/>
      <c r="AW20" s="13"/>
      <c r="AX20" s="13"/>
      <c r="AY20" s="3">
        <f>SUM(AT20:AX20)</f>
        <v>0</v>
      </c>
      <c r="AZ20" s="13"/>
      <c r="BA20" s="13"/>
      <c r="BB20" s="13"/>
      <c r="BC20" s="13"/>
      <c r="BD20" s="3">
        <f>SUM(AY20:BC20)</f>
        <v>0</v>
      </c>
      <c r="BE20" s="13"/>
      <c r="BF20" s="13"/>
      <c r="BG20" s="13"/>
      <c r="BH20" s="13"/>
      <c r="BI20" s="3">
        <f>SUM(BD20:BH20)</f>
        <v>0</v>
      </c>
      <c r="BJ20" s="13"/>
      <c r="BK20" s="13"/>
      <c r="BL20" s="13"/>
      <c r="BM20" s="13"/>
      <c r="BN20" s="3">
        <f>SUM(BI20:BM20)</f>
        <v>0</v>
      </c>
      <c r="BO20" s="13"/>
      <c r="BP20" s="13"/>
      <c r="BQ20" s="13"/>
      <c r="BR20" s="13"/>
      <c r="BS20" s="3">
        <f>SUM(BN20:BR20)</f>
        <v>0</v>
      </c>
    </row>
    <row r="21" spans="1:71" s="33" customFormat="1" x14ac:dyDescent="0.25">
      <c r="A21" s="3"/>
      <c r="B21" s="26" t="s">
        <v>370</v>
      </c>
      <c r="C21" s="19">
        <v>1</v>
      </c>
      <c r="D21" s="20">
        <v>738</v>
      </c>
      <c r="E21" s="25">
        <v>22</v>
      </c>
      <c r="F21" s="3">
        <f>IF(B21="MAL",E21,IF(E21&gt;=11,E21+variables!$B$1,11))</f>
        <v>23</v>
      </c>
      <c r="G21" s="32">
        <f>$BS21/F21</f>
        <v>0.13043478260869565</v>
      </c>
      <c r="H21" s="119">
        <v>3</v>
      </c>
      <c r="I21" s="119">
        <f>+H21+J21</f>
        <v>3</v>
      </c>
      <c r="J21" s="133"/>
      <c r="K21" s="3">
        <v>2019</v>
      </c>
      <c r="L21" s="65">
        <v>2019</v>
      </c>
      <c r="M21" s="13"/>
      <c r="N21" s="13"/>
      <c r="O21" s="13"/>
      <c r="P21" s="119">
        <f>H21+SUM(M21:O21)</f>
        <v>3</v>
      </c>
      <c r="Q21" s="13"/>
      <c r="R21" s="13"/>
      <c r="S21" s="13"/>
      <c r="T21" s="13"/>
      <c r="U21" s="3">
        <f>SUM(P21:T21)</f>
        <v>3</v>
      </c>
      <c r="V21" s="13"/>
      <c r="W21" s="13"/>
      <c r="X21" s="13"/>
      <c r="Y21" s="13"/>
      <c r="Z21" s="3">
        <f>SUM(U21:Y21)</f>
        <v>3</v>
      </c>
      <c r="AA21" s="13"/>
      <c r="AB21" s="13"/>
      <c r="AC21" s="13"/>
      <c r="AD21" s="13"/>
      <c r="AE21" s="3">
        <f>SUM(Z21:AD21)</f>
        <v>3</v>
      </c>
      <c r="AF21" s="13"/>
      <c r="AG21" s="13"/>
      <c r="AH21" s="13"/>
      <c r="AI21" s="13"/>
      <c r="AJ21" s="3">
        <f>SUM(AE21:AI21)</f>
        <v>3</v>
      </c>
      <c r="AK21" s="13"/>
      <c r="AL21" s="13"/>
      <c r="AM21" s="13"/>
      <c r="AN21" s="13"/>
      <c r="AO21" s="3">
        <f>SUM(AJ21:AN21)</f>
        <v>3</v>
      </c>
      <c r="AP21" s="13"/>
      <c r="AQ21" s="13"/>
      <c r="AR21" s="13"/>
      <c r="AS21" s="13"/>
      <c r="AT21" s="3">
        <f>SUM(AO21:AS21)</f>
        <v>3</v>
      </c>
      <c r="AU21" s="13"/>
      <c r="AV21" s="13"/>
      <c r="AW21" s="13"/>
      <c r="AX21" s="13"/>
      <c r="AY21" s="3">
        <f>SUM(AT21:AX21)</f>
        <v>3</v>
      </c>
      <c r="AZ21" s="13"/>
      <c r="BA21" s="13"/>
      <c r="BB21" s="13"/>
      <c r="BC21" s="13"/>
      <c r="BD21" s="3">
        <f>SUM(AY21:BC21)</f>
        <v>3</v>
      </c>
      <c r="BE21" s="13"/>
      <c r="BF21" s="13"/>
      <c r="BG21" s="13"/>
      <c r="BH21" s="13"/>
      <c r="BI21" s="3">
        <f>SUM(BD21:BH21)</f>
        <v>3</v>
      </c>
      <c r="BJ21" s="13"/>
      <c r="BK21" s="13"/>
      <c r="BL21" s="13"/>
      <c r="BM21" s="13"/>
      <c r="BN21" s="3">
        <f>SUM(BI21:BM21)</f>
        <v>3</v>
      </c>
      <c r="BO21" s="13"/>
      <c r="BP21" s="13"/>
      <c r="BQ21" s="13"/>
      <c r="BR21" s="13"/>
      <c r="BS21" s="3">
        <f>SUM(BN21:BR21)</f>
        <v>3</v>
      </c>
    </row>
    <row r="22" spans="1:71" s="33" customFormat="1" x14ac:dyDescent="0.25">
      <c r="A22" s="51"/>
      <c r="B22" s="51" t="s">
        <v>384</v>
      </c>
      <c r="C22" s="23">
        <v>6</v>
      </c>
      <c r="D22" s="51"/>
      <c r="E22" s="51">
        <v>23</v>
      </c>
      <c r="F22" s="3">
        <f>IF(B22="MAL",E22,IF(E22&gt;=11,E22+variables!$B$1,11))</f>
        <v>24</v>
      </c>
      <c r="G22" s="32">
        <f>$BS22/F22</f>
        <v>0.41666666666666669</v>
      </c>
      <c r="H22" s="125">
        <v>10</v>
      </c>
      <c r="I22" s="119">
        <f>+H22+J22</f>
        <v>10</v>
      </c>
      <c r="J22" s="125"/>
      <c r="K22" s="3">
        <v>2019</v>
      </c>
      <c r="L22" s="51">
        <v>2019</v>
      </c>
      <c r="M22" s="3"/>
      <c r="N22" s="3"/>
      <c r="O22" s="3"/>
      <c r="P22" s="119">
        <f>H22+SUM(M22:O22)</f>
        <v>10</v>
      </c>
      <c r="Q22" s="3"/>
      <c r="R22" s="3"/>
      <c r="S22" s="3"/>
      <c r="T22" s="3"/>
      <c r="U22" s="3">
        <f>SUM(P22:T22)</f>
        <v>10</v>
      </c>
      <c r="V22" s="3"/>
      <c r="W22" s="3"/>
      <c r="X22" s="3"/>
      <c r="Y22" s="3"/>
      <c r="Z22" s="3">
        <f>SUM(U22:Y22)</f>
        <v>10</v>
      </c>
      <c r="AA22" s="3"/>
      <c r="AB22" s="3"/>
      <c r="AC22" s="3"/>
      <c r="AD22" s="3"/>
      <c r="AE22" s="3">
        <f>SUM(Z22:AD22)</f>
        <v>10</v>
      </c>
      <c r="AF22" s="3"/>
      <c r="AG22" s="3"/>
      <c r="AH22" s="3"/>
      <c r="AI22" s="3"/>
      <c r="AJ22" s="3">
        <f>SUM(AE22:AI22)</f>
        <v>10</v>
      </c>
      <c r="AK22" s="3"/>
      <c r="AL22" s="3"/>
      <c r="AM22" s="3"/>
      <c r="AN22" s="3"/>
      <c r="AO22" s="3">
        <f>SUM(AJ22:AN22)</f>
        <v>10</v>
      </c>
      <c r="AP22" s="3"/>
      <c r="AQ22" s="3"/>
      <c r="AR22" s="3"/>
      <c r="AS22" s="3"/>
      <c r="AT22" s="3">
        <f>SUM(AO22:AS22)</f>
        <v>10</v>
      </c>
      <c r="AU22" s="3"/>
      <c r="AV22" s="145"/>
      <c r="AW22" s="3"/>
      <c r="AX22" s="145"/>
      <c r="AY22" s="3">
        <f>SUM(AT22:AX22)</f>
        <v>10</v>
      </c>
      <c r="AZ22" s="145"/>
      <c r="BA22" s="3"/>
      <c r="BC22" s="146"/>
      <c r="BD22" s="3">
        <f>SUM(AY22:BC22)</f>
        <v>10</v>
      </c>
      <c r="BE22" s="3"/>
      <c r="BF22" s="3"/>
      <c r="BG22" s="3"/>
      <c r="BH22" s="3"/>
      <c r="BI22" s="3">
        <f>SUM(BD22:BH22)</f>
        <v>10</v>
      </c>
      <c r="BJ22" s="71"/>
      <c r="BK22" s="3"/>
      <c r="BL22" s="3"/>
      <c r="BM22" s="3"/>
      <c r="BN22" s="3">
        <f>SUM(BI22:BM22)</f>
        <v>10</v>
      </c>
      <c r="BO22" s="3"/>
      <c r="BP22" s="3"/>
      <c r="BQ22" s="3"/>
      <c r="BR22" s="3"/>
      <c r="BS22" s="3">
        <f>SUM(BN22:BR22)</f>
        <v>10</v>
      </c>
    </row>
    <row r="23" spans="1:71" s="163" customFormat="1" x14ac:dyDescent="0.25">
      <c r="A23" s="184"/>
      <c r="B23" s="200" t="s">
        <v>334</v>
      </c>
      <c r="C23" s="198">
        <v>16</v>
      </c>
      <c r="D23" s="184"/>
      <c r="E23" s="184">
        <v>37</v>
      </c>
      <c r="F23" s="159">
        <f>IF(B23="MAL",E23,IF(E23&gt;=11,E23+variables!$B$1,11))</f>
        <v>38</v>
      </c>
      <c r="G23" s="160">
        <f>$BS23/F23</f>
        <v>0.57894736842105265</v>
      </c>
      <c r="H23" s="168">
        <v>22</v>
      </c>
      <c r="I23" s="161">
        <f>+H23+J23</f>
        <v>22</v>
      </c>
      <c r="J23" s="168"/>
      <c r="K23" s="159">
        <v>2019</v>
      </c>
      <c r="L23" s="184">
        <v>2019</v>
      </c>
      <c r="M23" s="159"/>
      <c r="O23" s="159"/>
      <c r="P23" s="161">
        <f>H23+SUM(M23:O23)</f>
        <v>22</v>
      </c>
      <c r="Q23" s="159"/>
      <c r="S23" s="159"/>
      <c r="U23" s="159">
        <f>SUM(P23:T23)</f>
        <v>22</v>
      </c>
      <c r="W23" s="159"/>
      <c r="Y23" s="159"/>
      <c r="Z23" s="159">
        <f>SUM(U23:Y23)</f>
        <v>22</v>
      </c>
      <c r="AA23" s="159"/>
      <c r="AC23" s="159"/>
      <c r="AE23" s="159">
        <f>SUM(Z23:AD23)</f>
        <v>22</v>
      </c>
      <c r="AG23" s="159"/>
      <c r="AI23" s="159"/>
      <c r="AJ23" s="159">
        <f>SUM(AE23:AI23)</f>
        <v>22</v>
      </c>
      <c r="AK23" s="159"/>
      <c r="AM23" s="159"/>
      <c r="AO23" s="159">
        <f>SUM(AJ23:AN23)</f>
        <v>22</v>
      </c>
      <c r="AQ23" s="159"/>
      <c r="AS23" s="159"/>
      <c r="AT23" s="159">
        <f>SUM(AO23:AS23)</f>
        <v>22</v>
      </c>
      <c r="AU23" s="159"/>
      <c r="AV23" s="201"/>
      <c r="AW23" s="159"/>
      <c r="AX23" s="201"/>
      <c r="AY23" s="159">
        <f>SUM(AT23:AX23)</f>
        <v>22</v>
      </c>
      <c r="AZ23" s="201"/>
      <c r="BA23" s="159"/>
      <c r="BC23" s="202"/>
      <c r="BD23" s="159">
        <f>SUM(AY23:BC23)</f>
        <v>22</v>
      </c>
      <c r="BE23" s="159"/>
      <c r="BF23" s="159"/>
      <c r="BG23" s="159"/>
      <c r="BH23" s="159"/>
      <c r="BI23" s="159">
        <f>SUM(BD23:BH23)</f>
        <v>22</v>
      </c>
      <c r="BJ23" s="203"/>
      <c r="BK23" s="159"/>
      <c r="BL23" s="159"/>
      <c r="BM23" s="159"/>
      <c r="BN23" s="159">
        <f>SUM(BI23:BM23)</f>
        <v>22</v>
      </c>
      <c r="BO23" s="159"/>
      <c r="BP23" s="159"/>
      <c r="BQ23" s="159"/>
      <c r="BR23" s="159"/>
      <c r="BS23" s="159">
        <f>SUM(BN23:BR23)</f>
        <v>22</v>
      </c>
    </row>
    <row r="24" spans="1:71" s="163" customFormat="1" x14ac:dyDescent="0.25">
      <c r="A24" s="159"/>
      <c r="B24" s="184" t="s">
        <v>408</v>
      </c>
      <c r="C24" s="197">
        <v>69</v>
      </c>
      <c r="D24" s="199">
        <v>775</v>
      </c>
      <c r="E24" s="204">
        <v>20</v>
      </c>
      <c r="F24" s="159">
        <f>IF(B23="MAL",E24,IF(E24&gt;=11,E24+variables!$B$1,11))</f>
        <v>21</v>
      </c>
      <c r="G24" s="160">
        <f>$BS24/F24</f>
        <v>0.23809523809523808</v>
      </c>
      <c r="H24" s="161">
        <v>5</v>
      </c>
      <c r="I24" s="161">
        <f>+H24+J24</f>
        <v>5</v>
      </c>
      <c r="J24" s="169"/>
      <c r="K24" s="159">
        <v>2019</v>
      </c>
      <c r="L24" s="205">
        <v>2019</v>
      </c>
      <c r="M24" s="162"/>
      <c r="N24" s="162"/>
      <c r="O24" s="162"/>
      <c r="P24" s="161">
        <f>H24+SUM(M24:O24)</f>
        <v>5</v>
      </c>
      <c r="Q24" s="162"/>
      <c r="R24" s="162"/>
      <c r="S24" s="162"/>
      <c r="T24" s="162"/>
      <c r="U24" s="159">
        <f>SUM(P24:T24)</f>
        <v>5</v>
      </c>
      <c r="V24" s="162"/>
      <c r="W24" s="162"/>
      <c r="X24" s="162"/>
      <c r="Y24" s="162"/>
      <c r="Z24" s="159">
        <f>SUM(U24:Y24)</f>
        <v>5</v>
      </c>
      <c r="AA24" s="162"/>
      <c r="AB24" s="162"/>
      <c r="AC24" s="162"/>
      <c r="AD24" s="162"/>
      <c r="AE24" s="159">
        <f>SUM(Z24:AD24)</f>
        <v>5</v>
      </c>
      <c r="AF24" s="162"/>
      <c r="AG24" s="162"/>
      <c r="AH24" s="162"/>
      <c r="AI24" s="162"/>
      <c r="AJ24" s="159">
        <f>SUM(AE24:AI24)</f>
        <v>5</v>
      </c>
      <c r="AK24" s="162"/>
      <c r="AL24" s="162"/>
      <c r="AM24" s="162"/>
      <c r="AN24" s="162"/>
      <c r="AO24" s="159">
        <f>SUM(AJ24:AN24)</f>
        <v>5</v>
      </c>
      <c r="AP24" s="162"/>
      <c r="AQ24" s="162"/>
      <c r="AR24" s="162"/>
      <c r="AS24" s="162"/>
      <c r="AT24" s="159">
        <f>SUM(AO24:AS24)</f>
        <v>5</v>
      </c>
      <c r="AU24" s="162"/>
      <c r="AV24" s="162"/>
      <c r="AW24" s="162"/>
      <c r="AX24" s="162"/>
      <c r="AY24" s="159">
        <f>SUM(AT24:AX24)</f>
        <v>5</v>
      </c>
      <c r="AZ24" s="162"/>
      <c r="BA24" s="162"/>
      <c r="BB24" s="162"/>
      <c r="BC24" s="162"/>
      <c r="BD24" s="159">
        <f>SUM(AY24:BC24)</f>
        <v>5</v>
      </c>
      <c r="BE24" s="162"/>
      <c r="BF24" s="162"/>
      <c r="BG24" s="162"/>
      <c r="BH24" s="162"/>
      <c r="BI24" s="159">
        <f>SUM(BD24:BH24)</f>
        <v>5</v>
      </c>
      <c r="BJ24" s="162"/>
      <c r="BK24" s="162"/>
      <c r="BL24" s="162"/>
      <c r="BM24" s="162"/>
      <c r="BN24" s="159">
        <f>SUM(BI24:BM24)</f>
        <v>5</v>
      </c>
      <c r="BO24" s="162"/>
      <c r="BP24" s="162"/>
      <c r="BQ24" s="162"/>
      <c r="BR24" s="162"/>
      <c r="BS24" s="159">
        <f>SUM(BN24:BR24)</f>
        <v>5</v>
      </c>
    </row>
    <row r="25" spans="1:71" s="33" customFormat="1" x14ac:dyDescent="0.25">
      <c r="A25" s="3"/>
      <c r="D25" s="3"/>
      <c r="E25" s="3"/>
      <c r="F25" s="3"/>
      <c r="G25" s="3"/>
      <c r="H25" s="119"/>
      <c r="I25" s="119"/>
      <c r="J25" s="119"/>
      <c r="K25" s="3"/>
      <c r="L25" s="3"/>
      <c r="M25" s="3">
        <f>SUM(M21:M24)</f>
        <v>0</v>
      </c>
      <c r="N25" s="3">
        <f>SUM(N21:N24)</f>
        <v>0</v>
      </c>
      <c r="O25" s="3">
        <f>SUM(O21:O24)</f>
        <v>0</v>
      </c>
      <c r="P25" s="119">
        <f>SUM(P20:P24)</f>
        <v>40</v>
      </c>
      <c r="Q25" s="3">
        <f>SUM(Q21:Q24)</f>
        <v>0</v>
      </c>
      <c r="R25" s="3">
        <f>SUM(R21:R24)</f>
        <v>0</v>
      </c>
      <c r="S25" s="3">
        <f>SUM(S21:S24)</f>
        <v>0</v>
      </c>
      <c r="T25" s="3">
        <f>SUM(T21:T24)</f>
        <v>0</v>
      </c>
      <c r="U25" s="3">
        <f>SUM(U20:U24)</f>
        <v>40</v>
      </c>
      <c r="V25" s="3">
        <f>SUM(V21:V24)</f>
        <v>0</v>
      </c>
      <c r="W25" s="3">
        <f>SUM(W21:W24)</f>
        <v>0</v>
      </c>
      <c r="X25" s="3">
        <f>SUM(X21:X24)</f>
        <v>0</v>
      </c>
      <c r="Y25" s="3">
        <f>SUM(Y21:Y24)</f>
        <v>0</v>
      </c>
      <c r="Z25" s="3">
        <f>SUM(Z20:Z24)</f>
        <v>40</v>
      </c>
      <c r="AA25" s="3">
        <f>SUM(AA21:AA24)</f>
        <v>0</v>
      </c>
      <c r="AB25" s="3">
        <f>SUM(AB21:AB24)</f>
        <v>0</v>
      </c>
      <c r="AC25" s="3">
        <f>SUM(AC21:AC24)</f>
        <v>0</v>
      </c>
      <c r="AD25" s="3">
        <f>SUM(AD21:AD24)</f>
        <v>0</v>
      </c>
      <c r="AE25" s="3">
        <f>SUM(AE20:AE24)</f>
        <v>40</v>
      </c>
      <c r="AF25" s="3">
        <f>SUM(AF21:AF24)</f>
        <v>0</v>
      </c>
      <c r="AG25" s="3">
        <f>SUM(AG21:AG24)</f>
        <v>0</v>
      </c>
      <c r="AH25" s="3">
        <f>SUM(AH21:AH24)</f>
        <v>0</v>
      </c>
      <c r="AI25" s="3">
        <f>SUM(AI21:AI24)</f>
        <v>0</v>
      </c>
      <c r="AJ25" s="3">
        <f>SUM(AJ20:AJ24)</f>
        <v>40</v>
      </c>
      <c r="AK25" s="3">
        <f>SUM(AK21:AK24)</f>
        <v>0</v>
      </c>
      <c r="AL25" s="3">
        <f>SUM(AL21:AL24)</f>
        <v>0</v>
      </c>
      <c r="AM25" s="3">
        <f>SUM(AM21:AM24)</f>
        <v>0</v>
      </c>
      <c r="AN25" s="3">
        <f>SUM(AN21:AN24)</f>
        <v>0</v>
      </c>
      <c r="AO25" s="3">
        <f>SUM(AO21:AO24)+E19</f>
        <v>40</v>
      </c>
      <c r="AP25" s="3">
        <f>SUM(AP21:AP24)</f>
        <v>0</v>
      </c>
      <c r="AQ25" s="3">
        <f>SUM(AQ21:AQ24)</f>
        <v>0</v>
      </c>
      <c r="AR25" s="3">
        <f>SUM(AR21:AR24)</f>
        <v>0</v>
      </c>
      <c r="AS25" s="3">
        <f>SUM(AS21:AS24)</f>
        <v>0</v>
      </c>
      <c r="AT25" s="3">
        <f>SUM(AT21:AT24)+L19</f>
        <v>40</v>
      </c>
      <c r="AU25" s="3">
        <f>SUM(AU21:AU24)</f>
        <v>0</v>
      </c>
      <c r="AV25" s="3">
        <f>SUM(AV21:AV24)</f>
        <v>0</v>
      </c>
      <c r="AW25" s="3">
        <f>SUM(AW21:AW24)</f>
        <v>0</v>
      </c>
      <c r="AX25" s="3">
        <f>SUM(AX21:AX24)</f>
        <v>0</v>
      </c>
      <c r="AY25" s="3">
        <f>SUM(AY21:AY24)+Q19</f>
        <v>40</v>
      </c>
      <c r="AZ25" s="3">
        <f>SUM(AZ21:AZ24)</f>
        <v>0</v>
      </c>
      <c r="BA25" s="3">
        <f>SUM(BA21:BA24)</f>
        <v>0</v>
      </c>
      <c r="BB25" s="3">
        <f>SUM(BB21:BB24)</f>
        <v>0</v>
      </c>
      <c r="BC25" s="3">
        <f>SUM(BC21:BC24)</f>
        <v>0</v>
      </c>
      <c r="BD25" s="3">
        <f>SUM(BD21:BD24)+V19</f>
        <v>40</v>
      </c>
      <c r="BE25" s="3">
        <f>SUM(BE21:BE24)</f>
        <v>0</v>
      </c>
      <c r="BF25" s="3">
        <f>SUM(BF21:BF24)</f>
        <v>0</v>
      </c>
      <c r="BG25" s="3">
        <f>SUM(BG21:BG24)</f>
        <v>0</v>
      </c>
      <c r="BH25" s="3">
        <f>SUM(BH21:BH24)</f>
        <v>0</v>
      </c>
      <c r="BI25" s="3">
        <f>SUM(BI21:BI24)+AA19</f>
        <v>40</v>
      </c>
      <c r="BJ25" s="3">
        <f>SUM(BJ21:BJ24)</f>
        <v>0</v>
      </c>
      <c r="BK25" s="3">
        <f>SUM(BK21:BK24)</f>
        <v>0</v>
      </c>
      <c r="BL25" s="3">
        <f>SUM(BL21:BL24)</f>
        <v>0</v>
      </c>
      <c r="BM25" s="3">
        <f>SUM(BM21:BM24)</f>
        <v>0</v>
      </c>
      <c r="BN25" s="3">
        <f>SUM(BN21:BN24)+AF19</f>
        <v>40</v>
      </c>
      <c r="BO25" s="3">
        <f>SUM(BO21:BO24)</f>
        <v>0</v>
      </c>
      <c r="BP25" s="3">
        <f>SUM(BP21:BP24)</f>
        <v>0</v>
      </c>
      <c r="BQ25" s="3">
        <f>SUM(BQ21:BQ24)</f>
        <v>0</v>
      </c>
      <c r="BR25" s="3">
        <f>SUM(BR21:BR24)</f>
        <v>0</v>
      </c>
      <c r="BS25" s="3">
        <f>SUM(BS20:BS24)+E20</f>
        <v>43</v>
      </c>
    </row>
    <row r="26" spans="1:71" s="33" customFormat="1" x14ac:dyDescent="0.25">
      <c r="A26" s="51"/>
      <c r="B26" s="3" t="s">
        <v>264</v>
      </c>
      <c r="C26" s="3">
        <f>COUNT(C21:C24)</f>
        <v>4</v>
      </c>
      <c r="D26" s="51"/>
      <c r="E26" s="3">
        <f>SUM(E20:E24)</f>
        <v>105</v>
      </c>
      <c r="F26" s="3">
        <f>SUM(F20:F24)</f>
        <v>117</v>
      </c>
      <c r="G26" s="32">
        <f>$BS25/F26</f>
        <v>0.36752136752136755</v>
      </c>
      <c r="H26" s="125">
        <f>SUM(H20:H24)</f>
        <v>40</v>
      </c>
      <c r="I26" s="125">
        <f>SUM(I20:I24)</f>
        <v>40</v>
      </c>
      <c r="J26" s="125">
        <f>SUM(J20:J24)</f>
        <v>0</v>
      </c>
      <c r="K26" s="51"/>
      <c r="L26" s="51"/>
      <c r="M26" s="3">
        <f>SUM(M21:M24)</f>
        <v>0</v>
      </c>
      <c r="N26" s="3">
        <f>SUM(N21:N24)</f>
        <v>0</v>
      </c>
      <c r="O26" s="3">
        <f>SUM(O21:O24)</f>
        <v>0</v>
      </c>
      <c r="P26" s="32">
        <f>P25/F26</f>
        <v>0.34188034188034189</v>
      </c>
      <c r="Q26" s="3"/>
      <c r="R26" s="3">
        <f>M25+R25</f>
        <v>0</v>
      </c>
      <c r="S26" s="3">
        <f>N25+S25</f>
        <v>0</v>
      </c>
      <c r="T26" s="3">
        <f>O25+T25</f>
        <v>0</v>
      </c>
      <c r="U26" s="32">
        <f>U25/F26</f>
        <v>0.34188034188034189</v>
      </c>
      <c r="V26" s="3"/>
      <c r="W26" s="3">
        <f>R26+W25</f>
        <v>0</v>
      </c>
      <c r="X26" s="3">
        <f>S26+X25</f>
        <v>0</v>
      </c>
      <c r="Y26" s="3">
        <f>T26+Y25</f>
        <v>0</v>
      </c>
      <c r="Z26" s="32">
        <f>Z25/F26</f>
        <v>0.34188034188034189</v>
      </c>
      <c r="AA26" s="3"/>
      <c r="AB26" s="3">
        <f>W26+AB25</f>
        <v>0</v>
      </c>
      <c r="AC26" s="3">
        <f>X26+AC25</f>
        <v>0</v>
      </c>
      <c r="AD26" s="3">
        <f>Y26+AD25</f>
        <v>0</v>
      </c>
      <c r="AE26" s="32">
        <f>AE25/F26</f>
        <v>0.34188034188034189</v>
      </c>
      <c r="AF26" s="3"/>
      <c r="AG26" s="3">
        <f>AB26+AG25</f>
        <v>0</v>
      </c>
      <c r="AH26" s="3">
        <f>AC26+AH25</f>
        <v>0</v>
      </c>
      <c r="AI26" s="3">
        <f>AD26+AI25</f>
        <v>0</v>
      </c>
      <c r="AJ26" s="32">
        <f>AJ25/F26</f>
        <v>0.34188034188034189</v>
      </c>
      <c r="AK26" s="3"/>
      <c r="AL26" s="3">
        <f>AG26+AL25</f>
        <v>0</v>
      </c>
      <c r="AM26" s="3">
        <f>AH26+AM25</f>
        <v>0</v>
      </c>
      <c r="AN26" s="3">
        <f>AI26+AN25</f>
        <v>0</v>
      </c>
      <c r="AO26" s="32">
        <f>AO25/F26</f>
        <v>0.34188034188034189</v>
      </c>
      <c r="AP26" s="3"/>
      <c r="AQ26" s="3">
        <f>SUM(AL26+AQ21)</f>
        <v>0</v>
      </c>
      <c r="AR26" s="3">
        <f>SUM(AM26+AR21)</f>
        <v>0</v>
      </c>
      <c r="AS26" s="3">
        <f>SUM(AN26+AS21)</f>
        <v>0</v>
      </c>
      <c r="AT26" s="32">
        <f>AT25/F26</f>
        <v>0.34188034188034189</v>
      </c>
      <c r="AU26" s="3"/>
      <c r="AV26" s="3">
        <f>SUM(AQ26+AV21)</f>
        <v>0</v>
      </c>
      <c r="AW26" s="3">
        <f>SUM(AR26+AW21)</f>
        <v>0</v>
      </c>
      <c r="AX26" s="3">
        <f>SUM(AS26+AX21)</f>
        <v>0</v>
      </c>
      <c r="AY26" s="32">
        <f>AY25/F26</f>
        <v>0.34188034188034189</v>
      </c>
      <c r="AZ26" s="3"/>
      <c r="BA26" s="3">
        <f>SUM(AV26+BA21)</f>
        <v>0</v>
      </c>
      <c r="BB26" s="3">
        <f>SUM(AW26+BB21)</f>
        <v>0</v>
      </c>
      <c r="BC26" s="3">
        <f>SUM(AX26+BC21)</f>
        <v>0</v>
      </c>
      <c r="BD26" s="32">
        <f>BD25/F26</f>
        <v>0.34188034188034189</v>
      </c>
      <c r="BE26" s="3"/>
      <c r="BF26" s="3">
        <f>SUM(BA26+BF21)</f>
        <v>0</v>
      </c>
      <c r="BG26" s="3">
        <f>SUM(BB26+BG21)</f>
        <v>0</v>
      </c>
      <c r="BH26" s="3">
        <f>SUM(BC26+BH21)</f>
        <v>0</v>
      </c>
      <c r="BI26" s="32">
        <f>BI25/F26</f>
        <v>0.34188034188034189</v>
      </c>
      <c r="BJ26" s="3"/>
      <c r="BK26" s="3">
        <f>SUM(BF26+BK21)</f>
        <v>0</v>
      </c>
      <c r="BL26" s="3">
        <f>SUM(BG26+BL21)</f>
        <v>0</v>
      </c>
      <c r="BM26" s="3">
        <f>SUM(BH26+BM21)</f>
        <v>0</v>
      </c>
      <c r="BN26" s="32">
        <f>BN25/F26</f>
        <v>0.34188034188034189</v>
      </c>
      <c r="BO26" s="3"/>
      <c r="BP26" s="3">
        <f>SUM(BK26+BP21)</f>
        <v>0</v>
      </c>
      <c r="BQ26" s="3">
        <f>SUM(BL26+BQ21)</f>
        <v>0</v>
      </c>
      <c r="BR26" s="3">
        <f>SUM(BM26+BR21)</f>
        <v>0</v>
      </c>
      <c r="BS26" s="32">
        <f>BS25/F26</f>
        <v>0.36752136752136755</v>
      </c>
    </row>
    <row r="27" spans="1:71" s="33" customFormat="1" x14ac:dyDescent="0.25">
      <c r="A27" s="51"/>
      <c r="B27" s="51"/>
      <c r="C27" s="51"/>
      <c r="D27" s="51"/>
      <c r="E27" s="51"/>
      <c r="F27" s="51"/>
      <c r="G27" s="51"/>
      <c r="H27" s="125"/>
      <c r="I27" s="125"/>
      <c r="J27" s="125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</row>
    <row r="28" spans="1:71" s="33" customFormat="1" x14ac:dyDescent="0.25">
      <c r="A28" s="51"/>
      <c r="B28" s="51"/>
      <c r="C28" s="51"/>
      <c r="D28" s="51"/>
      <c r="E28" s="51"/>
      <c r="F28" s="51"/>
      <c r="G28" s="51"/>
      <c r="H28" s="125"/>
      <c r="I28" s="125"/>
      <c r="J28" s="125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9"/>
  <sheetViews>
    <sheetView zoomScale="150" zoomScaleNormal="150" zoomScaleSheetLayoutView="150" workbookViewId="0">
      <pane xSplit="12" ySplit="2" topLeftCell="AP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12" sqref="A12:XFD12"/>
    </sheetView>
  </sheetViews>
  <sheetFormatPr defaultColWidth="8.85546875" defaultRowHeight="15" x14ac:dyDescent="0.25"/>
  <cols>
    <col min="1" max="1" width="10.42578125" bestFit="1" customWidth="1"/>
    <col min="2" max="2" width="16.7109375" bestFit="1" customWidth="1"/>
    <col min="3" max="3" width="4.42578125" customWidth="1"/>
    <col min="4" max="4" width="6.4257812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31" customWidth="1"/>
    <col min="9" max="9" width="8" style="131" customWidth="1"/>
    <col min="10" max="10" width="5" style="131" customWidth="1"/>
    <col min="11" max="11" width="5.42578125" style="33" customWidth="1"/>
    <col min="12" max="12" width="8.28515625" style="33" bestFit="1" customWidth="1"/>
    <col min="13" max="15" width="3" customWidth="1"/>
    <col min="16" max="16" width="7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" customWidth="1"/>
  </cols>
  <sheetData>
    <row r="1" spans="1:71" x14ac:dyDescent="0.25">
      <c r="A1" s="48"/>
      <c r="B1" s="48"/>
      <c r="C1" s="48"/>
      <c r="D1" s="48"/>
      <c r="E1" s="48"/>
      <c r="F1" s="48"/>
      <c r="G1" s="48"/>
      <c r="H1" s="126"/>
      <c r="I1" s="126"/>
      <c r="J1" s="126"/>
      <c r="K1" s="63"/>
      <c r="L1" s="63"/>
      <c r="M1" s="389" t="s">
        <v>375</v>
      </c>
      <c r="N1" s="390"/>
      <c r="O1" s="390"/>
      <c r="P1" s="391"/>
      <c r="Q1" s="389" t="s">
        <v>138</v>
      </c>
      <c r="R1" s="390"/>
      <c r="S1" s="390"/>
      <c r="T1" s="390"/>
      <c r="U1" s="391"/>
      <c r="V1" s="389" t="s">
        <v>321</v>
      </c>
      <c r="W1" s="390"/>
      <c r="X1" s="390"/>
      <c r="Y1" s="390"/>
      <c r="Z1" s="391"/>
      <c r="AA1" s="389" t="s">
        <v>155</v>
      </c>
      <c r="AB1" s="390"/>
      <c r="AC1" s="390"/>
      <c r="AD1" s="390"/>
      <c r="AE1" s="391"/>
      <c r="AF1" s="389" t="s">
        <v>156</v>
      </c>
      <c r="AG1" s="390"/>
      <c r="AH1" s="390"/>
      <c r="AI1" s="390"/>
      <c r="AJ1" s="391"/>
      <c r="AK1" s="389" t="s">
        <v>78</v>
      </c>
      <c r="AL1" s="390"/>
      <c r="AM1" s="390"/>
      <c r="AN1" s="390"/>
      <c r="AO1" s="391"/>
      <c r="AP1" s="389" t="s">
        <v>79</v>
      </c>
      <c r="AQ1" s="390"/>
      <c r="AR1" s="390"/>
      <c r="AS1" s="390"/>
      <c r="AT1" s="391"/>
      <c r="AU1" s="389" t="s">
        <v>53</v>
      </c>
      <c r="AV1" s="390"/>
      <c r="AW1" s="390"/>
      <c r="AX1" s="390"/>
      <c r="AY1" s="391"/>
      <c r="AZ1" s="389" t="s">
        <v>54</v>
      </c>
      <c r="BA1" s="390"/>
      <c r="BB1" s="390"/>
      <c r="BC1" s="390"/>
      <c r="BD1" s="391"/>
      <c r="BE1" s="389" t="s">
        <v>48</v>
      </c>
      <c r="BF1" s="390"/>
      <c r="BG1" s="390"/>
      <c r="BH1" s="390"/>
      <c r="BI1" s="391"/>
      <c r="BJ1" s="389" t="s">
        <v>243</v>
      </c>
      <c r="BK1" s="390"/>
      <c r="BL1" s="390"/>
      <c r="BM1" s="390"/>
      <c r="BN1" s="391"/>
      <c r="BO1" s="389" t="s">
        <v>350</v>
      </c>
      <c r="BP1" s="390"/>
      <c r="BQ1" s="390"/>
      <c r="BR1" s="390"/>
      <c r="BS1" s="391"/>
    </row>
    <row r="2" spans="1:71" ht="45.75" thickBot="1" x14ac:dyDescent="0.3">
      <c r="A2" s="8" t="s">
        <v>57</v>
      </c>
      <c r="B2" s="8" t="s">
        <v>10</v>
      </c>
      <c r="C2" s="8" t="s">
        <v>66</v>
      </c>
      <c r="D2" s="8" t="s">
        <v>67</v>
      </c>
      <c r="E2" s="124" t="s">
        <v>402</v>
      </c>
      <c r="F2" s="10" t="s">
        <v>178</v>
      </c>
      <c r="G2" s="10" t="s">
        <v>158</v>
      </c>
      <c r="H2" s="127" t="s">
        <v>401</v>
      </c>
      <c r="I2" s="127" t="s">
        <v>400</v>
      </c>
      <c r="J2" s="127" t="s">
        <v>159</v>
      </c>
      <c r="K2" s="64" t="s">
        <v>294</v>
      </c>
      <c r="L2" s="64" t="s">
        <v>191</v>
      </c>
      <c r="M2" s="9" t="s">
        <v>220</v>
      </c>
      <c r="N2" s="9" t="s">
        <v>221</v>
      </c>
      <c r="O2" s="9" t="s">
        <v>121</v>
      </c>
      <c r="P2" s="9" t="s">
        <v>122</v>
      </c>
      <c r="Q2" s="9" t="s">
        <v>123</v>
      </c>
      <c r="R2" s="9" t="s">
        <v>220</v>
      </c>
      <c r="S2" s="9" t="s">
        <v>221</v>
      </c>
      <c r="T2" s="9" t="s">
        <v>121</v>
      </c>
      <c r="U2" s="9" t="s">
        <v>122</v>
      </c>
      <c r="V2" s="9" t="s">
        <v>123</v>
      </c>
      <c r="W2" s="9" t="s">
        <v>220</v>
      </c>
      <c r="X2" s="9" t="s">
        <v>221</v>
      </c>
      <c r="Y2" s="9" t="s">
        <v>121</v>
      </c>
      <c r="Z2" s="9" t="s">
        <v>122</v>
      </c>
      <c r="AA2" s="9" t="s">
        <v>123</v>
      </c>
      <c r="AB2" s="9" t="s">
        <v>220</v>
      </c>
      <c r="AC2" s="9" t="s">
        <v>221</v>
      </c>
      <c r="AD2" s="9" t="s">
        <v>121</v>
      </c>
      <c r="AE2" s="9" t="s">
        <v>122</v>
      </c>
      <c r="AF2" s="9" t="s">
        <v>123</v>
      </c>
      <c r="AG2" s="9" t="s">
        <v>220</v>
      </c>
      <c r="AH2" s="9" t="s">
        <v>221</v>
      </c>
      <c r="AI2" s="9" t="s">
        <v>121</v>
      </c>
      <c r="AJ2" s="9" t="s">
        <v>122</v>
      </c>
      <c r="AK2" s="9" t="s">
        <v>123</v>
      </c>
      <c r="AL2" s="9" t="s">
        <v>220</v>
      </c>
      <c r="AM2" s="9" t="s">
        <v>221</v>
      </c>
      <c r="AN2" s="9" t="s">
        <v>121</v>
      </c>
      <c r="AO2" s="9" t="s">
        <v>122</v>
      </c>
      <c r="AP2" s="9" t="s">
        <v>123</v>
      </c>
      <c r="AQ2" s="9" t="s">
        <v>220</v>
      </c>
      <c r="AR2" s="9" t="s">
        <v>221</v>
      </c>
      <c r="AS2" s="9" t="s">
        <v>121</v>
      </c>
      <c r="AT2" s="9" t="s">
        <v>122</v>
      </c>
      <c r="AU2" s="9" t="s">
        <v>123</v>
      </c>
      <c r="AV2" s="9" t="s">
        <v>220</v>
      </c>
      <c r="AW2" s="9" t="s">
        <v>221</v>
      </c>
      <c r="AX2" s="9" t="s">
        <v>121</v>
      </c>
      <c r="AY2" s="9" t="s">
        <v>122</v>
      </c>
      <c r="AZ2" s="9" t="s">
        <v>123</v>
      </c>
      <c r="BA2" s="9" t="s">
        <v>220</v>
      </c>
      <c r="BB2" s="9" t="s">
        <v>221</v>
      </c>
      <c r="BC2" s="9" t="s">
        <v>121</v>
      </c>
      <c r="BD2" s="9" t="s">
        <v>122</v>
      </c>
      <c r="BE2" s="9" t="s">
        <v>123</v>
      </c>
      <c r="BF2" s="9" t="s">
        <v>220</v>
      </c>
      <c r="BG2" s="9" t="s">
        <v>221</v>
      </c>
      <c r="BH2" s="9" t="s">
        <v>121</v>
      </c>
      <c r="BI2" s="9" t="s">
        <v>122</v>
      </c>
      <c r="BJ2" s="9" t="s">
        <v>123</v>
      </c>
      <c r="BK2" s="9" t="s">
        <v>220</v>
      </c>
      <c r="BL2" s="9" t="s">
        <v>221</v>
      </c>
      <c r="BM2" s="9" t="s">
        <v>121</v>
      </c>
      <c r="BN2" s="9" t="s">
        <v>122</v>
      </c>
      <c r="BO2" s="9" t="s">
        <v>123</v>
      </c>
      <c r="BP2" s="9" t="s">
        <v>220</v>
      </c>
      <c r="BQ2" s="9" t="s">
        <v>221</v>
      </c>
      <c r="BR2" s="9" t="s">
        <v>121</v>
      </c>
      <c r="BS2" s="9" t="s">
        <v>122</v>
      </c>
    </row>
    <row r="3" spans="1:71" x14ac:dyDescent="0.25">
      <c r="A3" s="5" t="s">
        <v>232</v>
      </c>
      <c r="B3" s="6" t="s">
        <v>124</v>
      </c>
      <c r="C3" s="6"/>
      <c r="D3" s="6"/>
      <c r="E3" s="17">
        <v>5</v>
      </c>
      <c r="F3" s="6">
        <f>IF(B3="MAL",E3,IF(E3&gt;=11,E3+variables!$B$1,11))</f>
        <v>5</v>
      </c>
      <c r="G3" s="7">
        <f>BS3/F3</f>
        <v>1.2</v>
      </c>
      <c r="H3" s="128">
        <v>5</v>
      </c>
      <c r="I3" s="128">
        <f>+H3+J3</f>
        <v>6</v>
      </c>
      <c r="J3" s="132">
        <v>1</v>
      </c>
      <c r="K3" s="18">
        <v>2019</v>
      </c>
      <c r="L3" s="18">
        <v>2019</v>
      </c>
      <c r="M3" s="11"/>
      <c r="N3" s="11"/>
      <c r="O3" s="11"/>
      <c r="P3" s="128">
        <f>+H3</f>
        <v>5</v>
      </c>
      <c r="Q3" s="18"/>
      <c r="R3" s="11"/>
      <c r="S3" s="11"/>
      <c r="T3" s="11"/>
      <c r="U3" s="3">
        <f>SUM(P3:T3)</f>
        <v>5</v>
      </c>
      <c r="V3" s="18"/>
      <c r="W3" s="11"/>
      <c r="X3" s="11"/>
      <c r="Y3" s="11"/>
      <c r="Z3" s="3">
        <f>SUM(U3:Y3)</f>
        <v>5</v>
      </c>
      <c r="AA3" s="18"/>
      <c r="AB3" s="11"/>
      <c r="AC3" s="11"/>
      <c r="AD3" s="11"/>
      <c r="AE3" s="3">
        <f>SUM(Z3:AD3)</f>
        <v>5</v>
      </c>
      <c r="AF3" s="18">
        <v>1</v>
      </c>
      <c r="AG3" s="11"/>
      <c r="AH3" s="11"/>
      <c r="AI3" s="11"/>
      <c r="AJ3" s="3">
        <f>SUM(AE3:AI3)</f>
        <v>6</v>
      </c>
      <c r="AK3" s="18"/>
      <c r="AL3" s="11"/>
      <c r="AM3" s="11"/>
      <c r="AN3" s="11"/>
      <c r="AO3" s="3">
        <f>SUM(AJ3:AN3)</f>
        <v>6</v>
      </c>
      <c r="AP3" s="18"/>
      <c r="AQ3" s="11"/>
      <c r="AR3" s="11"/>
      <c r="AS3" s="11"/>
      <c r="AT3" s="3">
        <f>SUM(AO3:AS3)</f>
        <v>6</v>
      </c>
      <c r="AU3" s="18"/>
      <c r="AV3" s="11"/>
      <c r="AW3" s="11"/>
      <c r="AX3" s="11"/>
      <c r="AY3" s="3">
        <f>SUM(AT3:AX3)</f>
        <v>6</v>
      </c>
      <c r="AZ3" s="18"/>
      <c r="BA3" s="11"/>
      <c r="BB3" s="11"/>
      <c r="BC3" s="11"/>
      <c r="BD3" s="3">
        <f>SUM(AY3:BC3)</f>
        <v>6</v>
      </c>
      <c r="BE3" s="18"/>
      <c r="BF3" s="11"/>
      <c r="BG3" s="11"/>
      <c r="BH3" s="11"/>
      <c r="BI3" s="3">
        <f>SUM(BD3:BH3)</f>
        <v>6</v>
      </c>
      <c r="BJ3" s="18"/>
      <c r="BK3" s="11"/>
      <c r="BL3" s="11"/>
      <c r="BM3" s="11"/>
      <c r="BN3" s="3">
        <f>SUM(BI3:BM3)</f>
        <v>6</v>
      </c>
      <c r="BO3" s="18"/>
      <c r="BP3" s="11"/>
      <c r="BQ3" s="11"/>
      <c r="BR3" s="11"/>
      <c r="BS3" s="3">
        <f>SUM(BN3:BR3)</f>
        <v>6</v>
      </c>
    </row>
    <row r="4" spans="1:71" s="33" customFormat="1" x14ac:dyDescent="0.25">
      <c r="A4" s="3"/>
      <c r="B4" s="115" t="s">
        <v>197</v>
      </c>
      <c r="C4" s="3">
        <v>2</v>
      </c>
      <c r="D4" s="27">
        <v>7026</v>
      </c>
      <c r="E4" s="15">
        <v>43</v>
      </c>
      <c r="F4" s="3">
        <f>IF(B4="MAL",E4,IF(E4&gt;=11,E4+variables!$B$1,11))</f>
        <v>44</v>
      </c>
      <c r="G4" s="68">
        <f>$BS4/F4</f>
        <v>0.47727272727272729</v>
      </c>
      <c r="H4" s="125">
        <v>5</v>
      </c>
      <c r="I4" s="128">
        <f>+H4+J4</f>
        <v>5</v>
      </c>
      <c r="J4" s="133"/>
      <c r="K4" s="18">
        <v>2019</v>
      </c>
      <c r="L4" s="18">
        <v>2019</v>
      </c>
      <c r="M4" s="13"/>
      <c r="N4" s="13"/>
      <c r="O4" s="13"/>
      <c r="P4" s="119">
        <f>H4+SUM(M4:O4)</f>
        <v>5</v>
      </c>
      <c r="Q4" s="13"/>
      <c r="R4" s="13"/>
      <c r="S4" s="13"/>
      <c r="T4" s="13"/>
      <c r="U4" s="3">
        <f>SUM(P4:T4)</f>
        <v>5</v>
      </c>
      <c r="V4" s="13"/>
      <c r="W4" s="13"/>
      <c r="X4" s="13"/>
      <c r="Y4" s="13"/>
      <c r="Z4" s="3">
        <f>SUM(U4:Y4)</f>
        <v>5</v>
      </c>
      <c r="AA4" s="13"/>
      <c r="AB4" s="13"/>
      <c r="AC4" s="13">
        <v>16</v>
      </c>
      <c r="AD4" s="13"/>
      <c r="AE4" s="3">
        <f>SUM(Z4:AD4)</f>
        <v>21</v>
      </c>
      <c r="AF4" s="13"/>
      <c r="AG4" s="13"/>
      <c r="AH4" s="13"/>
      <c r="AI4" s="13"/>
      <c r="AJ4" s="3">
        <f>SUM(AE4:AI4)</f>
        <v>21</v>
      </c>
      <c r="AK4" s="13"/>
      <c r="AL4" s="13"/>
      <c r="AM4" s="13"/>
      <c r="AN4" s="13"/>
      <c r="AO4" s="3">
        <f>SUM(AJ4:AN4)</f>
        <v>21</v>
      </c>
      <c r="AP4" s="13"/>
      <c r="AQ4" s="13"/>
      <c r="AR4" s="13"/>
      <c r="AS4" s="13"/>
      <c r="AT4" s="3">
        <f>SUM(AO4:AS4)</f>
        <v>21</v>
      </c>
      <c r="AU4" s="13"/>
      <c r="AV4" s="13"/>
      <c r="AW4" s="13"/>
      <c r="AX4" s="13"/>
      <c r="AY4" s="3">
        <f>SUM(AT4:AX4)</f>
        <v>21</v>
      </c>
      <c r="AZ4" s="13"/>
      <c r="BA4" s="13"/>
      <c r="BB4" s="13"/>
      <c r="BC4" s="13"/>
      <c r="BD4" s="3">
        <f>SUM(AY4:BC4)</f>
        <v>21</v>
      </c>
      <c r="BE4" s="13"/>
      <c r="BF4" s="13"/>
      <c r="BG4" s="13"/>
      <c r="BH4" s="13"/>
      <c r="BI4" s="3">
        <f>SUM(BD4:BH4)</f>
        <v>21</v>
      </c>
      <c r="BJ4" s="13"/>
      <c r="BK4" s="13"/>
      <c r="BL4" s="13"/>
      <c r="BM4" s="13"/>
      <c r="BN4" s="3">
        <f>SUM(BI4:BM4)</f>
        <v>21</v>
      </c>
      <c r="BO4" s="13"/>
      <c r="BP4" s="13"/>
      <c r="BQ4" s="13"/>
      <c r="BR4" s="13"/>
      <c r="BS4" s="3">
        <f>SUM(BN4:BR4)</f>
        <v>21</v>
      </c>
    </row>
    <row r="5" spans="1:71" s="33" customFormat="1" x14ac:dyDescent="0.25">
      <c r="A5" s="3"/>
      <c r="B5" s="3" t="s">
        <v>118</v>
      </c>
      <c r="C5" s="3">
        <v>3</v>
      </c>
      <c r="D5" s="27">
        <v>1650</v>
      </c>
      <c r="E5" s="16">
        <v>28</v>
      </c>
      <c r="F5" s="3">
        <f>IF(B5="MAL",E5,IF(E5&gt;=11,E5+variables!$B$1,11))</f>
        <v>29</v>
      </c>
      <c r="G5" s="68">
        <f>$BS5/F5</f>
        <v>0.68965517241379315</v>
      </c>
      <c r="H5" s="125">
        <v>8</v>
      </c>
      <c r="I5" s="128">
        <f>+H5+J5</f>
        <v>8</v>
      </c>
      <c r="J5" s="133"/>
      <c r="K5" s="18">
        <v>2019</v>
      </c>
      <c r="L5" s="18">
        <v>2019</v>
      </c>
      <c r="M5" s="13"/>
      <c r="N5" s="13"/>
      <c r="O5" s="13"/>
      <c r="P5" s="119">
        <f>H5+SUM(M5:O5)</f>
        <v>8</v>
      </c>
      <c r="Q5" s="13"/>
      <c r="R5" s="13"/>
      <c r="S5" s="13"/>
      <c r="T5" s="13"/>
      <c r="U5" s="3">
        <f>SUM(P5:T5)</f>
        <v>8</v>
      </c>
      <c r="V5" s="13"/>
      <c r="W5" s="13"/>
      <c r="X5" s="13"/>
      <c r="Y5" s="13"/>
      <c r="Z5" s="3">
        <f>SUM(U5:Y5)</f>
        <v>8</v>
      </c>
      <c r="AA5" s="13"/>
      <c r="AB5" s="13"/>
      <c r="AC5" s="13"/>
      <c r="AD5" s="13"/>
      <c r="AE5" s="3">
        <f>SUM(Z5:AD5)</f>
        <v>8</v>
      </c>
      <c r="AF5" s="13"/>
      <c r="AG5" s="13"/>
      <c r="AH5" s="13"/>
      <c r="AI5" s="13"/>
      <c r="AJ5" s="3">
        <f>SUM(AE5:AI5)</f>
        <v>8</v>
      </c>
      <c r="AK5" s="13"/>
      <c r="AL5" s="13"/>
      <c r="AM5" s="13"/>
      <c r="AN5" s="13"/>
      <c r="AO5" s="3">
        <f>SUM(AJ5:AN5)</f>
        <v>8</v>
      </c>
      <c r="AP5" s="13"/>
      <c r="AQ5" s="13"/>
      <c r="AR5" s="13"/>
      <c r="AS5" s="13"/>
      <c r="AT5" s="3">
        <f>SUM(AO5:AS5)</f>
        <v>8</v>
      </c>
      <c r="AU5" s="13"/>
      <c r="AV5" s="13"/>
      <c r="AW5" s="13">
        <v>12</v>
      </c>
      <c r="AX5" s="13"/>
      <c r="AY5" s="3">
        <f>SUM(AT5:AX5)</f>
        <v>20</v>
      </c>
      <c r="AZ5" s="13"/>
      <c r="BA5" s="13"/>
      <c r="BB5" s="13"/>
      <c r="BC5" s="13"/>
      <c r="BD5" s="3">
        <f>SUM(AY5:BC5)</f>
        <v>20</v>
      </c>
      <c r="BE5" s="13"/>
      <c r="BF5" s="13"/>
      <c r="BG5" s="13"/>
      <c r="BH5" s="13"/>
      <c r="BI5" s="3">
        <f>SUM(BD5:BH5)</f>
        <v>20</v>
      </c>
      <c r="BJ5" s="13"/>
      <c r="BK5" s="13"/>
      <c r="BL5" s="13"/>
      <c r="BM5" s="13"/>
      <c r="BN5" s="3">
        <f>SUM(BI5:BM5)</f>
        <v>20</v>
      </c>
      <c r="BO5" s="13"/>
      <c r="BP5" s="13"/>
      <c r="BQ5" s="13"/>
      <c r="BR5" s="13"/>
      <c r="BS5" s="3">
        <f>SUM(BN5:BR5)</f>
        <v>20</v>
      </c>
    </row>
    <row r="6" spans="1:71" s="33" customFormat="1" x14ac:dyDescent="0.25">
      <c r="A6" s="3"/>
      <c r="B6" s="3" t="s">
        <v>62</v>
      </c>
      <c r="C6" s="3">
        <v>6</v>
      </c>
      <c r="D6" s="27">
        <v>8773</v>
      </c>
      <c r="E6" s="16">
        <v>35</v>
      </c>
      <c r="F6" s="3">
        <f>IF(B6="MAL",E6,IF(E6&gt;=11,E6+variables!$B$1,11))</f>
        <v>36</v>
      </c>
      <c r="G6" s="68">
        <f>$BS6/F6</f>
        <v>0.91666666666666663</v>
      </c>
      <c r="H6" s="125">
        <v>13</v>
      </c>
      <c r="I6" s="128">
        <f>+H6+J6</f>
        <v>13</v>
      </c>
      <c r="J6" s="133"/>
      <c r="K6" s="18">
        <v>2019</v>
      </c>
      <c r="L6" s="18">
        <v>2019</v>
      </c>
      <c r="M6" s="13"/>
      <c r="N6" s="13"/>
      <c r="O6" s="13"/>
      <c r="P6" s="119">
        <f>H6+SUM(M6:O6)</f>
        <v>13</v>
      </c>
      <c r="Q6" s="13"/>
      <c r="R6" s="13"/>
      <c r="S6" s="13"/>
      <c r="T6" s="13"/>
      <c r="U6" s="3">
        <f>SUM(P6:T6)</f>
        <v>13</v>
      </c>
      <c r="V6" s="13"/>
      <c r="W6" s="13"/>
      <c r="X6" s="13"/>
      <c r="Y6" s="13"/>
      <c r="Z6" s="3">
        <f>SUM(U6:Y6)</f>
        <v>13</v>
      </c>
      <c r="AA6" s="13"/>
      <c r="AB6" s="13">
        <v>2</v>
      </c>
      <c r="AC6" s="13">
        <v>6</v>
      </c>
      <c r="AD6" s="13">
        <v>11</v>
      </c>
      <c r="AE6" s="3">
        <f>SUM(Z6:AD6)</f>
        <v>32</v>
      </c>
      <c r="AF6" s="13"/>
      <c r="AG6" s="13"/>
      <c r="AH6" s="13"/>
      <c r="AI6" s="13"/>
      <c r="AJ6" s="3">
        <f>SUM(AE6:AI6)</f>
        <v>32</v>
      </c>
      <c r="AK6" s="13"/>
      <c r="AL6" s="13"/>
      <c r="AM6" s="13"/>
      <c r="AN6" s="13"/>
      <c r="AO6" s="3">
        <f>SUM(AJ6:AN6)</f>
        <v>32</v>
      </c>
      <c r="AP6" s="13"/>
      <c r="AQ6" s="13"/>
      <c r="AR6" s="13"/>
      <c r="AS6" s="13"/>
      <c r="AT6" s="3">
        <f>SUM(AO6:AS6)</f>
        <v>32</v>
      </c>
      <c r="AU6" s="13"/>
      <c r="AV6" s="13">
        <v>1</v>
      </c>
      <c r="AW6" s="13"/>
      <c r="AX6" s="13"/>
      <c r="AY6" s="3">
        <f>SUM(AT6:AX6)</f>
        <v>33</v>
      </c>
      <c r="AZ6" s="13"/>
      <c r="BA6" s="13"/>
      <c r="BB6" s="13"/>
      <c r="BC6" s="13"/>
      <c r="BD6" s="3">
        <f>SUM(AY6:BC6)</f>
        <v>33</v>
      </c>
      <c r="BE6" s="13"/>
      <c r="BF6" s="13"/>
      <c r="BG6" s="13"/>
      <c r="BH6" s="13"/>
      <c r="BI6" s="3">
        <f>SUM(BD6:BH6)</f>
        <v>33</v>
      </c>
      <c r="BJ6" s="13"/>
      <c r="BK6" s="13"/>
      <c r="BL6" s="13"/>
      <c r="BM6" s="13"/>
      <c r="BN6" s="3">
        <f>SUM(BI6:BM6)</f>
        <v>33</v>
      </c>
      <c r="BO6" s="13"/>
      <c r="BP6" s="13"/>
      <c r="BQ6" s="13"/>
      <c r="BR6" s="13"/>
      <c r="BS6" s="3">
        <f>SUM(BN6:BR6)</f>
        <v>33</v>
      </c>
    </row>
    <row r="7" spans="1:71" s="33" customFormat="1" x14ac:dyDescent="0.25">
      <c r="A7" s="3"/>
      <c r="B7" s="3" t="s">
        <v>64</v>
      </c>
      <c r="C7" s="3">
        <v>7</v>
      </c>
      <c r="D7" s="27" t="s">
        <v>195</v>
      </c>
      <c r="E7" s="16">
        <v>51</v>
      </c>
      <c r="F7" s="3">
        <f>IF(B7="MAL",E7,IF(E7&gt;=11,E7+variables!$B$1,11))</f>
        <v>52</v>
      </c>
      <c r="G7" s="68">
        <f>$BS7/F7</f>
        <v>0.40384615384615385</v>
      </c>
      <c r="H7" s="125">
        <v>16</v>
      </c>
      <c r="I7" s="128">
        <f>+H7+J7</f>
        <v>17</v>
      </c>
      <c r="J7" s="133">
        <v>1</v>
      </c>
      <c r="K7" s="18">
        <v>2019</v>
      </c>
      <c r="L7" s="18">
        <v>2019</v>
      </c>
      <c r="M7" s="13"/>
      <c r="N7" s="13"/>
      <c r="O7" s="13"/>
      <c r="P7" s="119">
        <f>H7+SUM(M7:O7)</f>
        <v>16</v>
      </c>
      <c r="Q7" s="13"/>
      <c r="R7" s="13"/>
      <c r="S7" s="13"/>
      <c r="T7" s="13"/>
      <c r="U7" s="3">
        <f>SUM(P7:T7)</f>
        <v>16</v>
      </c>
      <c r="V7" s="13"/>
      <c r="W7" s="13"/>
      <c r="X7" s="13"/>
      <c r="Y7" s="13"/>
      <c r="Z7" s="3">
        <f>SUM(U7:Y7)</f>
        <v>16</v>
      </c>
      <c r="AA7" s="13"/>
      <c r="AB7" s="13"/>
      <c r="AC7" s="13"/>
      <c r="AD7" s="13"/>
      <c r="AE7" s="3">
        <f>SUM(Z7:AD7)</f>
        <v>16</v>
      </c>
      <c r="AF7" s="13"/>
      <c r="AG7" s="13"/>
      <c r="AH7" s="13"/>
      <c r="AI7" s="13"/>
      <c r="AJ7" s="3">
        <f>SUM(AE7:AI7)</f>
        <v>16</v>
      </c>
      <c r="AK7" s="13"/>
      <c r="AL7" s="13"/>
      <c r="AM7" s="13"/>
      <c r="AN7" s="13"/>
      <c r="AO7" s="3">
        <f>SUM(AJ7:AN7)</f>
        <v>16</v>
      </c>
      <c r="AP7" s="13"/>
      <c r="AQ7" s="13"/>
      <c r="AR7" s="13"/>
      <c r="AS7" s="13"/>
      <c r="AT7" s="3">
        <f>SUM(AO7:AS7)</f>
        <v>16</v>
      </c>
      <c r="AU7" s="13"/>
      <c r="AV7" s="13">
        <v>5</v>
      </c>
      <c r="AW7" s="13"/>
      <c r="AX7" s="13"/>
      <c r="AY7" s="3">
        <f>SUM(AT7:AX7)</f>
        <v>21</v>
      </c>
      <c r="AZ7" s="13"/>
      <c r="BA7" s="13"/>
      <c r="BB7" s="13"/>
      <c r="BC7" s="13"/>
      <c r="BD7" s="3">
        <f>SUM(AY7:BC7)</f>
        <v>21</v>
      </c>
      <c r="BE7" s="13"/>
      <c r="BF7" s="13"/>
      <c r="BG7" s="13"/>
      <c r="BH7" s="13"/>
      <c r="BI7" s="3">
        <f>SUM(BD7:BH7)</f>
        <v>21</v>
      </c>
      <c r="BJ7" s="13"/>
      <c r="BK7" s="13"/>
      <c r="BL7" s="13"/>
      <c r="BM7" s="13"/>
      <c r="BN7" s="3">
        <f>SUM(BI7:BM7)</f>
        <v>21</v>
      </c>
      <c r="BO7" s="13"/>
      <c r="BP7" s="13"/>
      <c r="BQ7" s="13"/>
      <c r="BR7" s="13"/>
      <c r="BS7" s="3">
        <f>SUM(BN7:BR7)</f>
        <v>21</v>
      </c>
    </row>
    <row r="8" spans="1:71" s="33" customFormat="1" x14ac:dyDescent="0.25">
      <c r="A8" s="3"/>
      <c r="B8" s="3"/>
      <c r="C8" s="3"/>
      <c r="D8" s="3"/>
      <c r="E8" s="3"/>
      <c r="F8" s="3"/>
      <c r="G8" s="3"/>
      <c r="H8" s="119"/>
      <c r="I8" s="119"/>
      <c r="J8" s="119"/>
      <c r="K8" s="3"/>
      <c r="L8" s="3"/>
      <c r="M8" s="3">
        <f>SUM(M4:M7)</f>
        <v>0</v>
      </c>
      <c r="N8" s="3">
        <f>SUM(N4:N7)</f>
        <v>0</v>
      </c>
      <c r="O8" s="3">
        <f>SUM(O4:O7)</f>
        <v>0</v>
      </c>
      <c r="P8" s="119">
        <f>SUM(P3:P7)</f>
        <v>47</v>
      </c>
      <c r="Q8" s="3">
        <f>SUM(Q3:Q7)</f>
        <v>0</v>
      </c>
      <c r="R8" s="3">
        <f>SUM(R4:R7)</f>
        <v>0</v>
      </c>
      <c r="S8" s="3">
        <f>SUM(S4:S7)</f>
        <v>0</v>
      </c>
      <c r="T8" s="3">
        <f>SUM(T4:T7)</f>
        <v>0</v>
      </c>
      <c r="U8" s="3">
        <f>SUM(U3:U7)</f>
        <v>47</v>
      </c>
      <c r="V8" s="3">
        <f>SUM(V4:V7)</f>
        <v>0</v>
      </c>
      <c r="W8" s="3">
        <f>SUM(W4:W7)</f>
        <v>0</v>
      </c>
      <c r="X8" s="3">
        <f>SUM(X4:X7)</f>
        <v>0</v>
      </c>
      <c r="Y8" s="3">
        <f>SUM(Y4:Y7)</f>
        <v>0</v>
      </c>
      <c r="Z8" s="3">
        <f>SUM(Z3:Z7)</f>
        <v>47</v>
      </c>
      <c r="AA8" s="3">
        <f>SUM(AA4:AA7)</f>
        <v>0</v>
      </c>
      <c r="AB8" s="3">
        <f>SUM(AB4:AB7)</f>
        <v>2</v>
      </c>
      <c r="AC8" s="3">
        <f>SUM(AC4:AC7)</f>
        <v>22</v>
      </c>
      <c r="AD8" s="3">
        <f>SUM(AD4:AD7)</f>
        <v>11</v>
      </c>
      <c r="AE8" s="3">
        <f>SUM(AE3:AE7)</f>
        <v>82</v>
      </c>
      <c r="AF8" s="3">
        <f>SUM(AF4:AF7)</f>
        <v>0</v>
      </c>
      <c r="AG8" s="3">
        <f>SUM(AG4:AG7)</f>
        <v>0</v>
      </c>
      <c r="AH8" s="3">
        <f>SUM(AH4:AH7)</f>
        <v>0</v>
      </c>
      <c r="AI8" s="3">
        <f>SUM(AI4:AI7)</f>
        <v>0</v>
      </c>
      <c r="AJ8" s="3">
        <f>SUM(AJ3:AJ7)</f>
        <v>83</v>
      </c>
      <c r="AK8" s="3">
        <f>SUM(AK4:AK7)</f>
        <v>0</v>
      </c>
      <c r="AL8" s="3">
        <f>SUM(AL4:AL7)</f>
        <v>0</v>
      </c>
      <c r="AM8" s="3">
        <f>SUM(AM4:AM7)</f>
        <v>0</v>
      </c>
      <c r="AN8" s="3">
        <f>SUM(AN4:AN7)</f>
        <v>0</v>
      </c>
      <c r="AO8" s="3">
        <f>SUM(AO3:AO7)</f>
        <v>83</v>
      </c>
      <c r="AP8" s="3">
        <f>SUM(AP4:AP7)</f>
        <v>0</v>
      </c>
      <c r="AQ8" s="3">
        <f>SUM(AQ4:AQ7)</f>
        <v>0</v>
      </c>
      <c r="AR8" s="3">
        <f>SUM(AR4:AR7)</f>
        <v>0</v>
      </c>
      <c r="AS8" s="3">
        <f>SUM(AS4:AS7)</f>
        <v>0</v>
      </c>
      <c r="AT8" s="3">
        <f>SUM(AT3:AT7)</f>
        <v>83</v>
      </c>
      <c r="AU8" s="3">
        <f>SUM(AU4:AU7)</f>
        <v>0</v>
      </c>
      <c r="AV8" s="3">
        <f>SUM(AV4:AV7)</f>
        <v>6</v>
      </c>
      <c r="AW8" s="3">
        <f>SUM(AW4:AW7)</f>
        <v>12</v>
      </c>
      <c r="AX8" s="3">
        <f>SUM(AX4:AX7)</f>
        <v>0</v>
      </c>
      <c r="AY8" s="3">
        <f>SUM(AY3:AY7)</f>
        <v>101</v>
      </c>
      <c r="AZ8" s="3">
        <f>SUM(AZ4:AZ7)</f>
        <v>0</v>
      </c>
      <c r="BA8" s="3">
        <f>SUM(BA4:BA7)</f>
        <v>0</v>
      </c>
      <c r="BB8" s="3">
        <f>SUM(BB4:BB7)</f>
        <v>0</v>
      </c>
      <c r="BC8" s="3">
        <f>SUM(BC4:BC7)</f>
        <v>0</v>
      </c>
      <c r="BD8" s="3">
        <f>SUM(BD3:BD7)</f>
        <v>101</v>
      </c>
      <c r="BE8" s="3">
        <f>SUM(BE4:BE7)</f>
        <v>0</v>
      </c>
      <c r="BF8" s="3">
        <f>SUM(BF4:BF7)</f>
        <v>0</v>
      </c>
      <c r="BG8" s="3">
        <f>SUM(BG4:BG7)</f>
        <v>0</v>
      </c>
      <c r="BH8" s="3">
        <f>SUM(BH4:BH7)</f>
        <v>0</v>
      </c>
      <c r="BI8" s="3">
        <f>SUM(BI3:BI7)</f>
        <v>101</v>
      </c>
      <c r="BJ8" s="3">
        <f>SUM(BJ4:BJ7)</f>
        <v>0</v>
      </c>
      <c r="BK8" s="3">
        <f>SUM(BK4:BK7)</f>
        <v>0</v>
      </c>
      <c r="BL8" s="3">
        <f>SUM(BL4:BL7)</f>
        <v>0</v>
      </c>
      <c r="BM8" s="3">
        <f>SUM(BM4:BM7)</f>
        <v>0</v>
      </c>
      <c r="BN8" s="3">
        <f>SUM(BN3:BN7)</f>
        <v>101</v>
      </c>
      <c r="BO8" s="3">
        <f>SUM(BO4:BO7)</f>
        <v>0</v>
      </c>
      <c r="BP8" s="3">
        <f>SUM(BP4:BP7)</f>
        <v>0</v>
      </c>
      <c r="BQ8" s="3">
        <f>SUM(BQ4:BQ7)</f>
        <v>0</v>
      </c>
      <c r="BR8" s="3">
        <f>SUM(BR4:BR7)</f>
        <v>0</v>
      </c>
      <c r="BS8" s="3">
        <f>SUM(BS3:BS7)</f>
        <v>101</v>
      </c>
    </row>
    <row r="9" spans="1:71" s="33" customFormat="1" x14ac:dyDescent="0.25">
      <c r="A9" s="3"/>
      <c r="B9" s="3" t="s">
        <v>264</v>
      </c>
      <c r="C9" s="3">
        <f>COUNT(C4:C7)</f>
        <v>4</v>
      </c>
      <c r="D9" s="3"/>
      <c r="E9" s="3">
        <f>SUM(E3:E7)</f>
        <v>162</v>
      </c>
      <c r="F9" s="3">
        <f>SUM(F3:F7)</f>
        <v>166</v>
      </c>
      <c r="G9" s="32">
        <f>$BS8/F9</f>
        <v>0.60843373493975905</v>
      </c>
      <c r="H9" s="119">
        <f>SUM(H3:H7)</f>
        <v>47</v>
      </c>
      <c r="I9" s="119">
        <f>SUM(I3:I7)</f>
        <v>49</v>
      </c>
      <c r="J9" s="119">
        <f>SUM(J3:J7)</f>
        <v>2</v>
      </c>
      <c r="K9" s="3"/>
      <c r="L9" s="3"/>
      <c r="M9" s="3"/>
      <c r="N9" s="3"/>
      <c r="O9" s="3"/>
      <c r="P9" s="32">
        <f>P8/F9</f>
        <v>0.28313253012048195</v>
      </c>
      <c r="Q9" s="3"/>
      <c r="R9" s="3">
        <f>M8+R8</f>
        <v>0</v>
      </c>
      <c r="S9" s="3">
        <f>N8+S8</f>
        <v>0</v>
      </c>
      <c r="T9" s="3">
        <f>O8+T8</f>
        <v>0</v>
      </c>
      <c r="U9" s="32">
        <f>U8/F9</f>
        <v>0.28313253012048195</v>
      </c>
      <c r="V9" s="3"/>
      <c r="W9" s="3">
        <f>R9+W8</f>
        <v>0</v>
      </c>
      <c r="X9" s="3">
        <f>S9+X8</f>
        <v>0</v>
      </c>
      <c r="Y9" s="3">
        <f>T9+Y8</f>
        <v>0</v>
      </c>
      <c r="Z9" s="32">
        <f>Z8/F9</f>
        <v>0.28313253012048195</v>
      </c>
      <c r="AA9" s="3"/>
      <c r="AB9" s="3">
        <f>W9+AB8</f>
        <v>2</v>
      </c>
      <c r="AC9" s="3">
        <f>X9+AC8</f>
        <v>22</v>
      </c>
      <c r="AD9" s="3">
        <f>Y9+AD8</f>
        <v>11</v>
      </c>
      <c r="AE9" s="32">
        <f>AE8/F9</f>
        <v>0.49397590361445781</v>
      </c>
      <c r="AF9" s="3"/>
      <c r="AG9" s="3">
        <f>AB9+AG8</f>
        <v>2</v>
      </c>
      <c r="AH9" s="3">
        <f>AC9+AH8</f>
        <v>22</v>
      </c>
      <c r="AI9" s="3">
        <f>AD9+AI8</f>
        <v>11</v>
      </c>
      <c r="AJ9" s="32">
        <f>AJ8/F9</f>
        <v>0.5</v>
      </c>
      <c r="AK9" s="3"/>
      <c r="AL9" s="3">
        <f>AG9+AL8</f>
        <v>2</v>
      </c>
      <c r="AM9" s="3">
        <f>AH9+AM8</f>
        <v>22</v>
      </c>
      <c r="AN9" s="3">
        <f>AI9+AN8</f>
        <v>11</v>
      </c>
      <c r="AO9" s="32">
        <f>AO8/F9</f>
        <v>0.5</v>
      </c>
      <c r="AP9" s="3"/>
      <c r="AQ9" s="3">
        <f>AL9+AQ8</f>
        <v>2</v>
      </c>
      <c r="AR9" s="3">
        <f>AM9+AR8</f>
        <v>22</v>
      </c>
      <c r="AS9" s="3">
        <f>AN9+AS8</f>
        <v>11</v>
      </c>
      <c r="AT9" s="32">
        <f>AT8/F9</f>
        <v>0.5</v>
      </c>
      <c r="AU9" s="3"/>
      <c r="AV9" s="3">
        <f>AQ9+AV8</f>
        <v>8</v>
      </c>
      <c r="AW9" s="3">
        <f>AR9+AW8</f>
        <v>34</v>
      </c>
      <c r="AX9" s="3">
        <f>AS9+AX8</f>
        <v>11</v>
      </c>
      <c r="AY9" s="32">
        <f>AY8/F9</f>
        <v>0.60843373493975905</v>
      </c>
      <c r="AZ9" s="3"/>
      <c r="BA9" s="3">
        <f>AV9+BA8</f>
        <v>8</v>
      </c>
      <c r="BB9" s="3">
        <f>AW9+BB8</f>
        <v>34</v>
      </c>
      <c r="BC9" s="3">
        <f>AX9+BC8</f>
        <v>11</v>
      </c>
      <c r="BD9" s="32">
        <f>BD8/F9</f>
        <v>0.60843373493975905</v>
      </c>
      <c r="BE9" s="3"/>
      <c r="BF9" s="3">
        <f>BA9+BF8</f>
        <v>8</v>
      </c>
      <c r="BG9" s="3">
        <f>BB9+BG8</f>
        <v>34</v>
      </c>
      <c r="BH9" s="3">
        <f>BC9+BH8</f>
        <v>11</v>
      </c>
      <c r="BI9" s="32">
        <f>BI8/F9</f>
        <v>0.60843373493975905</v>
      </c>
      <c r="BJ9" s="3"/>
      <c r="BK9" s="3">
        <f>BF9+BK8</f>
        <v>8</v>
      </c>
      <c r="BL9" s="3">
        <f>BG9+BL8</f>
        <v>34</v>
      </c>
      <c r="BM9" s="3">
        <f>BH9+BM8</f>
        <v>11</v>
      </c>
      <c r="BN9" s="32">
        <f>BN8/F9</f>
        <v>0.60843373493975905</v>
      </c>
      <c r="BO9" s="3"/>
      <c r="BP9" s="3">
        <f>BK9+BP8</f>
        <v>8</v>
      </c>
      <c r="BQ9" s="3">
        <f>BL9+BQ8</f>
        <v>34</v>
      </c>
      <c r="BR9" s="3">
        <f>BM9+BR8</f>
        <v>11</v>
      </c>
      <c r="BS9" s="32">
        <f>BS8/F9</f>
        <v>0.60843373493975905</v>
      </c>
    </row>
    <row r="10" spans="1:71" s="33" customFormat="1" x14ac:dyDescent="0.25">
      <c r="H10" s="130"/>
      <c r="I10" s="130"/>
      <c r="J10" s="130"/>
    </row>
    <row r="11" spans="1:71" s="33" customFormat="1" x14ac:dyDescent="0.25">
      <c r="A11" s="31" t="s">
        <v>189</v>
      </c>
      <c r="B11" s="3" t="s">
        <v>124</v>
      </c>
      <c r="C11" s="3"/>
      <c r="D11" s="3"/>
      <c r="E11" s="25">
        <v>7</v>
      </c>
      <c r="F11" s="2">
        <f>IF(B11="MAL",E11,IF(E11&gt;=11,E11+variables!$B$1,11))</f>
        <v>7</v>
      </c>
      <c r="G11" s="32">
        <f>+BS11/F11</f>
        <v>1</v>
      </c>
      <c r="H11" s="119">
        <v>7</v>
      </c>
      <c r="I11" s="119">
        <f t="shared" ref="I11:I17" si="0">+H11+J11</f>
        <v>7</v>
      </c>
      <c r="J11" s="133"/>
      <c r="K11" s="13">
        <v>2019</v>
      </c>
      <c r="L11" s="13">
        <v>2019</v>
      </c>
      <c r="M11" s="13"/>
      <c r="N11" s="13"/>
      <c r="O11" s="13"/>
      <c r="P11" s="140">
        <f>+H11</f>
        <v>7</v>
      </c>
      <c r="Q11" s="13"/>
      <c r="R11" s="13"/>
      <c r="S11" s="13"/>
      <c r="T11" s="13"/>
      <c r="U11" s="3">
        <f t="shared" ref="U11:U17" si="1">SUM(P11:T11)</f>
        <v>7</v>
      </c>
      <c r="V11" s="13"/>
      <c r="W11" s="13"/>
      <c r="X11" s="13"/>
      <c r="Y11" s="13"/>
      <c r="Z11" s="3">
        <f t="shared" ref="Z11:Z17" si="2">SUM(U11:Y11)</f>
        <v>7</v>
      </c>
      <c r="AA11" s="13"/>
      <c r="AB11" s="13"/>
      <c r="AC11" s="13"/>
      <c r="AD11" s="13"/>
      <c r="AE11" s="3">
        <f t="shared" ref="AE11:AE17" si="3">SUM(Z11:AD11)</f>
        <v>7</v>
      </c>
      <c r="AF11" s="13"/>
      <c r="AG11" s="13"/>
      <c r="AH11" s="13"/>
      <c r="AI11" s="13"/>
      <c r="AJ11" s="3">
        <f t="shared" ref="AJ11:AJ17" si="4">SUM(AE11:AI11)</f>
        <v>7</v>
      </c>
      <c r="AK11" s="13"/>
      <c r="AL11" s="13"/>
      <c r="AM11" s="13"/>
      <c r="AN11" s="13"/>
      <c r="AO11" s="3">
        <f t="shared" ref="AO11:AO17" si="5">SUM(AJ11:AN11)</f>
        <v>7</v>
      </c>
      <c r="AP11" s="13"/>
      <c r="AQ11" s="13"/>
      <c r="AR11" s="13"/>
      <c r="AS11" s="13"/>
      <c r="AT11" s="3">
        <f t="shared" ref="AT11:AT17" si="6">SUM(AO11:AS11)</f>
        <v>7</v>
      </c>
      <c r="AU11" s="13"/>
      <c r="AV11" s="13"/>
      <c r="AW11" s="13"/>
      <c r="AX11" s="13"/>
      <c r="AY11" s="3">
        <f t="shared" ref="AY11:AY17" si="7">SUM(AT11:AX11)</f>
        <v>7</v>
      </c>
      <c r="AZ11" s="13"/>
      <c r="BA11" s="13"/>
      <c r="BB11" s="13"/>
      <c r="BC11" s="13"/>
      <c r="BD11" s="3">
        <f t="shared" ref="BD11:BD17" si="8">SUM(AY11:BC11)</f>
        <v>7</v>
      </c>
      <c r="BE11" s="13"/>
      <c r="BF11" s="13"/>
      <c r="BG11" s="13"/>
      <c r="BH11" s="13"/>
      <c r="BI11" s="3">
        <f t="shared" ref="BI11:BI17" si="9">SUM(BD11:BH11)</f>
        <v>7</v>
      </c>
      <c r="BJ11" s="13"/>
      <c r="BK11" s="13"/>
      <c r="BL11" s="13"/>
      <c r="BM11" s="13"/>
      <c r="BN11" s="3">
        <f t="shared" ref="BN11:BN17" si="10">SUM(BI11:BM11)</f>
        <v>7</v>
      </c>
      <c r="BO11" s="13"/>
      <c r="BP11" s="13"/>
      <c r="BQ11" s="13"/>
      <c r="BR11" s="13"/>
      <c r="BS11" s="3">
        <f t="shared" ref="BS11:BS17" si="11">SUM(BN11:BR11)</f>
        <v>7</v>
      </c>
    </row>
    <row r="12" spans="1:71" s="351" customFormat="1" x14ac:dyDescent="0.25">
      <c r="A12" s="365"/>
      <c r="B12" s="347" t="s">
        <v>51</v>
      </c>
      <c r="C12" s="363">
        <v>2</v>
      </c>
      <c r="D12" s="366">
        <v>6423</v>
      </c>
      <c r="E12" s="367">
        <v>30</v>
      </c>
      <c r="F12" s="347">
        <f>IF(B12="MAL",E12,IF(E12&gt;=11,E12+variables!$B$1,11))</f>
        <v>31</v>
      </c>
      <c r="G12" s="348">
        <f t="shared" ref="G12:G17" si="12">$BS12/F12</f>
        <v>1</v>
      </c>
      <c r="H12" s="349">
        <v>20</v>
      </c>
      <c r="I12" s="349">
        <f t="shared" si="0"/>
        <v>20</v>
      </c>
      <c r="J12" s="357"/>
      <c r="K12" s="350">
        <v>2019</v>
      </c>
      <c r="L12" s="350">
        <v>2019</v>
      </c>
      <c r="M12" s="350"/>
      <c r="N12" s="350">
        <v>9</v>
      </c>
      <c r="O12" s="350"/>
      <c r="P12" s="368">
        <f t="shared" ref="P12:P17" si="13">SUM(M12:O12)+H12</f>
        <v>29</v>
      </c>
      <c r="Q12" s="350"/>
      <c r="R12" s="350"/>
      <c r="S12" s="350"/>
      <c r="T12" s="350"/>
      <c r="U12" s="347">
        <f t="shared" si="1"/>
        <v>29</v>
      </c>
      <c r="V12" s="350"/>
      <c r="W12" s="350"/>
      <c r="X12" s="350"/>
      <c r="Y12" s="350"/>
      <c r="Z12" s="347">
        <f t="shared" si="2"/>
        <v>29</v>
      </c>
      <c r="AA12" s="350"/>
      <c r="AB12" s="350"/>
      <c r="AC12" s="350"/>
      <c r="AD12" s="350"/>
      <c r="AE12" s="347">
        <f t="shared" si="3"/>
        <v>29</v>
      </c>
      <c r="AF12" s="350"/>
      <c r="AG12" s="350"/>
      <c r="AH12" s="350"/>
      <c r="AI12" s="350"/>
      <c r="AJ12" s="347">
        <f t="shared" si="4"/>
        <v>29</v>
      </c>
      <c r="AK12" s="350"/>
      <c r="AL12" s="350"/>
      <c r="AM12" s="350"/>
      <c r="AN12" s="350"/>
      <c r="AO12" s="347">
        <f t="shared" si="5"/>
        <v>29</v>
      </c>
      <c r="AP12" s="350"/>
      <c r="AQ12" s="350"/>
      <c r="AR12" s="350"/>
      <c r="AS12" s="350"/>
      <c r="AT12" s="347">
        <f t="shared" si="6"/>
        <v>29</v>
      </c>
      <c r="AU12" s="350"/>
      <c r="AV12" s="350">
        <v>2</v>
      </c>
      <c r="AW12" s="350"/>
      <c r="AX12" s="350"/>
      <c r="AY12" s="347">
        <f t="shared" si="7"/>
        <v>31</v>
      </c>
      <c r="AZ12" s="350"/>
      <c r="BA12" s="350"/>
      <c r="BB12" s="350"/>
      <c r="BC12" s="350"/>
      <c r="BD12" s="347">
        <f t="shared" si="8"/>
        <v>31</v>
      </c>
      <c r="BE12" s="350"/>
      <c r="BF12" s="350"/>
      <c r="BG12" s="350"/>
      <c r="BH12" s="350"/>
      <c r="BI12" s="347">
        <f t="shared" si="9"/>
        <v>31</v>
      </c>
      <c r="BJ12" s="350"/>
      <c r="BK12" s="350"/>
      <c r="BL12" s="350"/>
      <c r="BM12" s="350"/>
      <c r="BN12" s="347">
        <f t="shared" si="10"/>
        <v>31</v>
      </c>
      <c r="BO12" s="350"/>
      <c r="BP12" s="350"/>
      <c r="BQ12" s="350"/>
      <c r="BR12" s="350"/>
      <c r="BS12" s="347">
        <f t="shared" si="11"/>
        <v>31</v>
      </c>
    </row>
    <row r="13" spans="1:71" s="33" customFormat="1" x14ac:dyDescent="0.25">
      <c r="A13" s="31"/>
      <c r="B13" s="3" t="s">
        <v>312</v>
      </c>
      <c r="C13" s="19">
        <v>5</v>
      </c>
      <c r="D13" s="27">
        <v>696</v>
      </c>
      <c r="E13" s="109">
        <v>12</v>
      </c>
      <c r="F13" s="3">
        <f>IF(B13="MAL",E13,IF(E13&gt;=11,E13+variables!$B$1,11))</f>
        <v>13</v>
      </c>
      <c r="G13" s="32">
        <f t="shared" si="12"/>
        <v>0.15384615384615385</v>
      </c>
      <c r="H13" s="119">
        <v>2</v>
      </c>
      <c r="I13" s="119">
        <f t="shared" si="0"/>
        <v>2</v>
      </c>
      <c r="J13" s="133"/>
      <c r="K13" s="13">
        <v>2019</v>
      </c>
      <c r="L13" s="13">
        <v>2019</v>
      </c>
      <c r="M13" s="13"/>
      <c r="N13" s="13"/>
      <c r="O13" s="13"/>
      <c r="P13" s="140">
        <f t="shared" si="13"/>
        <v>2</v>
      </c>
      <c r="Q13" s="13"/>
      <c r="R13" s="13"/>
      <c r="S13" s="13"/>
      <c r="T13" s="13"/>
      <c r="U13" s="3">
        <f t="shared" si="1"/>
        <v>2</v>
      </c>
      <c r="V13" s="13"/>
      <c r="W13" s="13"/>
      <c r="X13" s="13"/>
      <c r="Y13" s="13"/>
      <c r="Z13" s="3">
        <f t="shared" si="2"/>
        <v>2</v>
      </c>
      <c r="AA13" s="13"/>
      <c r="AB13" s="13"/>
      <c r="AC13" s="13"/>
      <c r="AD13" s="13"/>
      <c r="AE13" s="3">
        <f t="shared" si="3"/>
        <v>2</v>
      </c>
      <c r="AF13" s="13"/>
      <c r="AG13" s="13"/>
      <c r="AH13" s="13"/>
      <c r="AI13" s="13"/>
      <c r="AJ13" s="3">
        <f t="shared" si="4"/>
        <v>2</v>
      </c>
      <c r="AK13" s="13"/>
      <c r="AL13" s="13"/>
      <c r="AM13" s="13"/>
      <c r="AN13" s="13"/>
      <c r="AO13" s="3">
        <f t="shared" si="5"/>
        <v>2</v>
      </c>
      <c r="AP13" s="13"/>
      <c r="AQ13" s="13"/>
      <c r="AR13" s="13"/>
      <c r="AS13" s="13"/>
      <c r="AT13" s="3">
        <f t="shared" si="6"/>
        <v>2</v>
      </c>
      <c r="AU13" s="13"/>
      <c r="AV13" s="13"/>
      <c r="AW13" s="13"/>
      <c r="AX13" s="13"/>
      <c r="AY13" s="3">
        <f t="shared" si="7"/>
        <v>2</v>
      </c>
      <c r="AZ13" s="13"/>
      <c r="BA13" s="13"/>
      <c r="BB13" s="13"/>
      <c r="BC13" s="13"/>
      <c r="BD13" s="3">
        <f t="shared" si="8"/>
        <v>2</v>
      </c>
      <c r="BE13" s="13"/>
      <c r="BF13" s="13"/>
      <c r="BG13" s="13"/>
      <c r="BH13" s="13"/>
      <c r="BI13" s="3">
        <f t="shared" si="9"/>
        <v>2</v>
      </c>
      <c r="BJ13" s="13"/>
      <c r="BK13" s="13"/>
      <c r="BL13" s="13"/>
      <c r="BM13" s="13"/>
      <c r="BN13" s="3">
        <f t="shared" si="10"/>
        <v>2</v>
      </c>
      <c r="BO13" s="13"/>
      <c r="BP13" s="13"/>
      <c r="BQ13" s="13"/>
      <c r="BR13" s="13"/>
      <c r="BS13" s="3">
        <f t="shared" si="11"/>
        <v>2</v>
      </c>
    </row>
    <row r="14" spans="1:71" s="33" customFormat="1" x14ac:dyDescent="0.25">
      <c r="A14" s="31"/>
      <c r="B14" s="21" t="s">
        <v>87</v>
      </c>
      <c r="C14" s="19">
        <v>6</v>
      </c>
      <c r="D14" s="27">
        <v>1484</v>
      </c>
      <c r="E14" s="25">
        <v>16</v>
      </c>
      <c r="F14" s="3">
        <f>IF(B14="MAL",E14,IF(E14&gt;=11,E14+variables!$B$1,11))</f>
        <v>17</v>
      </c>
      <c r="G14" s="32">
        <f t="shared" si="12"/>
        <v>0.76470588235294112</v>
      </c>
      <c r="H14" s="119">
        <v>12</v>
      </c>
      <c r="I14" s="119">
        <f t="shared" si="0"/>
        <v>12</v>
      </c>
      <c r="J14" s="133"/>
      <c r="K14" s="13">
        <v>2019</v>
      </c>
      <c r="L14" s="13">
        <v>2019</v>
      </c>
      <c r="M14" s="13">
        <v>1</v>
      </c>
      <c r="N14" s="13"/>
      <c r="O14" s="13"/>
      <c r="P14" s="140">
        <f t="shared" si="13"/>
        <v>13</v>
      </c>
      <c r="Q14" s="13"/>
      <c r="R14" s="13"/>
      <c r="S14" s="13"/>
      <c r="T14" s="13"/>
      <c r="U14" s="3">
        <f t="shared" si="1"/>
        <v>13</v>
      </c>
      <c r="V14" s="13"/>
      <c r="W14" s="13"/>
      <c r="X14" s="13"/>
      <c r="Y14" s="13"/>
      <c r="Z14" s="3">
        <f t="shared" si="2"/>
        <v>13</v>
      </c>
      <c r="AA14" s="13"/>
      <c r="AB14" s="13"/>
      <c r="AC14" s="13"/>
      <c r="AD14" s="13"/>
      <c r="AE14" s="3">
        <f t="shared" si="3"/>
        <v>13</v>
      </c>
      <c r="AF14" s="13"/>
      <c r="AG14" s="13"/>
      <c r="AH14" s="13"/>
      <c r="AI14" s="13"/>
      <c r="AJ14" s="3">
        <f t="shared" si="4"/>
        <v>13</v>
      </c>
      <c r="AK14" s="13"/>
      <c r="AL14" s="13"/>
      <c r="AM14" s="13"/>
      <c r="AN14" s="13"/>
      <c r="AO14" s="3">
        <f t="shared" si="5"/>
        <v>13</v>
      </c>
      <c r="AP14" s="13"/>
      <c r="AQ14" s="13"/>
      <c r="AR14" s="13"/>
      <c r="AS14" s="13"/>
      <c r="AT14" s="3">
        <f t="shared" si="6"/>
        <v>13</v>
      </c>
      <c r="AU14" s="13"/>
      <c r="AV14" s="13"/>
      <c r="AW14" s="13"/>
      <c r="AX14" s="13"/>
      <c r="AY14" s="3">
        <f t="shared" si="7"/>
        <v>13</v>
      </c>
      <c r="AZ14" s="13"/>
      <c r="BA14" s="13"/>
      <c r="BB14" s="13"/>
      <c r="BC14" s="13"/>
      <c r="BD14" s="3">
        <f t="shared" si="8"/>
        <v>13</v>
      </c>
      <c r="BE14" s="13"/>
      <c r="BF14" s="13"/>
      <c r="BG14" s="13"/>
      <c r="BH14" s="13"/>
      <c r="BI14" s="3">
        <f t="shared" si="9"/>
        <v>13</v>
      </c>
      <c r="BJ14" s="13"/>
      <c r="BK14" s="13"/>
      <c r="BL14" s="13"/>
      <c r="BM14" s="13"/>
      <c r="BN14" s="3">
        <f t="shared" si="10"/>
        <v>13</v>
      </c>
      <c r="BO14" s="13"/>
      <c r="BP14" s="13"/>
      <c r="BQ14" s="13"/>
      <c r="BR14" s="13"/>
      <c r="BS14" s="3">
        <f t="shared" si="11"/>
        <v>13</v>
      </c>
    </row>
    <row r="15" spans="1:71" s="239" customFormat="1" x14ac:dyDescent="0.25">
      <c r="A15" s="290"/>
      <c r="B15" s="313" t="s">
        <v>88</v>
      </c>
      <c r="C15" s="286">
        <v>7</v>
      </c>
      <c r="D15" s="291">
        <v>10281</v>
      </c>
      <c r="E15" s="292">
        <v>71</v>
      </c>
      <c r="F15" s="231">
        <f>IF(B15="MAL",E15,IF(E15&gt;=11,E15+variables!$B$1,11))</f>
        <v>72</v>
      </c>
      <c r="G15" s="265">
        <f t="shared" si="12"/>
        <v>1.0555555555555556</v>
      </c>
      <c r="H15" s="238">
        <v>52</v>
      </c>
      <c r="I15" s="238">
        <f t="shared" si="0"/>
        <v>52</v>
      </c>
      <c r="J15" s="266"/>
      <c r="K15" s="234">
        <v>2019</v>
      </c>
      <c r="L15" s="234">
        <v>2019</v>
      </c>
      <c r="M15" s="234"/>
      <c r="N15" s="234"/>
      <c r="O15" s="234"/>
      <c r="P15" s="294">
        <f t="shared" si="13"/>
        <v>52</v>
      </c>
      <c r="Q15" s="234"/>
      <c r="R15" s="234"/>
      <c r="S15" s="234"/>
      <c r="T15" s="234"/>
      <c r="U15" s="231">
        <f t="shared" si="1"/>
        <v>52</v>
      </c>
      <c r="V15" s="234"/>
      <c r="W15" s="234"/>
      <c r="X15" s="234"/>
      <c r="Y15" s="234"/>
      <c r="Z15" s="231">
        <f t="shared" si="2"/>
        <v>52</v>
      </c>
      <c r="AA15" s="234"/>
      <c r="AB15" s="234"/>
      <c r="AC15" s="234"/>
      <c r="AD15" s="234"/>
      <c r="AE15" s="231">
        <f t="shared" si="3"/>
        <v>52</v>
      </c>
      <c r="AF15" s="234"/>
      <c r="AG15" s="234"/>
      <c r="AH15" s="234"/>
      <c r="AI15" s="234"/>
      <c r="AJ15" s="231">
        <f t="shared" si="4"/>
        <v>52</v>
      </c>
      <c r="AK15" s="234"/>
      <c r="AL15" s="234">
        <v>5</v>
      </c>
      <c r="AM15" s="234">
        <v>17</v>
      </c>
      <c r="AN15" s="234">
        <v>2</v>
      </c>
      <c r="AO15" s="231">
        <f t="shared" si="5"/>
        <v>76</v>
      </c>
      <c r="AP15" s="234"/>
      <c r="AQ15" s="234"/>
      <c r="AR15" s="234"/>
      <c r="AS15" s="234"/>
      <c r="AT15" s="231">
        <f t="shared" si="6"/>
        <v>76</v>
      </c>
      <c r="AU15" s="234"/>
      <c r="AV15" s="234"/>
      <c r="AW15" s="234"/>
      <c r="AX15" s="234"/>
      <c r="AY15" s="231">
        <f t="shared" si="7"/>
        <v>76</v>
      </c>
      <c r="AZ15" s="234"/>
      <c r="BA15" s="234"/>
      <c r="BB15" s="234"/>
      <c r="BC15" s="234"/>
      <c r="BD15" s="231">
        <f t="shared" si="8"/>
        <v>76</v>
      </c>
      <c r="BE15" s="234"/>
      <c r="BF15" s="234"/>
      <c r="BG15" s="234"/>
      <c r="BH15" s="234"/>
      <c r="BI15" s="231">
        <f t="shared" si="9"/>
        <v>76</v>
      </c>
      <c r="BJ15" s="234"/>
      <c r="BK15" s="234"/>
      <c r="BL15" s="234"/>
      <c r="BM15" s="234"/>
      <c r="BN15" s="231">
        <f t="shared" si="10"/>
        <v>76</v>
      </c>
      <c r="BO15" s="234"/>
      <c r="BP15" s="234"/>
      <c r="BQ15" s="234"/>
      <c r="BR15" s="234"/>
      <c r="BS15" s="231">
        <f t="shared" si="11"/>
        <v>76</v>
      </c>
    </row>
    <row r="16" spans="1:71" s="163" customFormat="1" x14ac:dyDescent="0.25">
      <c r="A16" s="193"/>
      <c r="B16" s="3" t="s">
        <v>104</v>
      </c>
      <c r="C16" s="198">
        <v>9</v>
      </c>
      <c r="D16" s="206"/>
      <c r="E16" s="204">
        <v>56</v>
      </c>
      <c r="F16" s="3">
        <f>IF(B16="MAL",E16,IF(E16&gt;=11,E16+variables!$B$1,11))</f>
        <v>57</v>
      </c>
      <c r="G16" s="160">
        <f t="shared" si="12"/>
        <v>0.77192982456140347</v>
      </c>
      <c r="H16" s="161">
        <v>29</v>
      </c>
      <c r="I16" s="161">
        <f t="shared" si="0"/>
        <v>29</v>
      </c>
      <c r="J16" s="169"/>
      <c r="K16" s="162">
        <v>2019</v>
      </c>
      <c r="L16" s="13">
        <v>2019</v>
      </c>
      <c r="M16" s="162"/>
      <c r="N16" s="162"/>
      <c r="O16" s="162"/>
      <c r="P16" s="207">
        <f t="shared" si="13"/>
        <v>29</v>
      </c>
      <c r="Q16" s="162"/>
      <c r="R16" s="162"/>
      <c r="S16" s="162"/>
      <c r="T16" s="162"/>
      <c r="U16" s="159">
        <f t="shared" si="1"/>
        <v>29</v>
      </c>
      <c r="V16" s="162"/>
      <c r="W16" s="162"/>
      <c r="X16" s="162">
        <v>7</v>
      </c>
      <c r="Y16" s="162"/>
      <c r="Z16" s="159">
        <f t="shared" si="2"/>
        <v>36</v>
      </c>
      <c r="AA16" s="162"/>
      <c r="AB16" s="162"/>
      <c r="AC16" s="162"/>
      <c r="AD16" s="162"/>
      <c r="AE16" s="159">
        <f t="shared" si="3"/>
        <v>36</v>
      </c>
      <c r="AF16" s="162"/>
      <c r="AG16" s="162"/>
      <c r="AH16" s="162"/>
      <c r="AI16" s="162"/>
      <c r="AJ16" s="159">
        <f t="shared" si="4"/>
        <v>36</v>
      </c>
      <c r="AK16" s="162"/>
      <c r="AL16" s="162"/>
      <c r="AM16" s="162">
        <v>4</v>
      </c>
      <c r="AN16" s="162"/>
      <c r="AO16" s="159">
        <f t="shared" si="5"/>
        <v>40</v>
      </c>
      <c r="AP16" s="162"/>
      <c r="AQ16" s="162"/>
      <c r="AR16" s="162"/>
      <c r="AS16" s="162"/>
      <c r="AT16" s="159">
        <f t="shared" si="6"/>
        <v>40</v>
      </c>
      <c r="AU16" s="162"/>
      <c r="AV16" s="162">
        <v>1</v>
      </c>
      <c r="AW16" s="162">
        <v>3</v>
      </c>
      <c r="AX16" s="162"/>
      <c r="AY16" s="159">
        <f t="shared" si="7"/>
        <v>44</v>
      </c>
      <c r="AZ16" s="162"/>
      <c r="BA16" s="162"/>
      <c r="BB16" s="162"/>
      <c r="BC16" s="162"/>
      <c r="BD16" s="159">
        <f t="shared" si="8"/>
        <v>44</v>
      </c>
      <c r="BE16" s="162"/>
      <c r="BF16" s="162"/>
      <c r="BG16" s="162"/>
      <c r="BH16" s="162"/>
      <c r="BI16" s="159">
        <f t="shared" si="9"/>
        <v>44</v>
      </c>
      <c r="BJ16" s="162"/>
      <c r="BK16" s="162"/>
      <c r="BL16" s="162"/>
      <c r="BM16" s="162"/>
      <c r="BN16" s="159">
        <f t="shared" si="10"/>
        <v>44</v>
      </c>
      <c r="BO16" s="162"/>
      <c r="BP16" s="162"/>
      <c r="BQ16" s="162"/>
      <c r="BR16" s="162"/>
      <c r="BS16" s="159">
        <f t="shared" si="11"/>
        <v>44</v>
      </c>
    </row>
    <row r="17" spans="1:71" s="247" customFormat="1" x14ac:dyDescent="0.25">
      <c r="A17" s="297"/>
      <c r="B17" s="240" t="s">
        <v>450</v>
      </c>
      <c r="C17" s="298">
        <v>16</v>
      </c>
      <c r="D17" s="299">
        <v>5706</v>
      </c>
      <c r="E17" s="300"/>
      <c r="F17" s="240">
        <f>IF(B17="MAL",E17,IF(E17&gt;=11,E17+variables!$B$1,11))</f>
        <v>11</v>
      </c>
      <c r="G17" s="243">
        <f t="shared" si="12"/>
        <v>1.8181818181818181</v>
      </c>
      <c r="H17" s="244">
        <v>7</v>
      </c>
      <c r="I17" s="244">
        <f t="shared" si="0"/>
        <v>7</v>
      </c>
      <c r="J17" s="245"/>
      <c r="K17" s="246">
        <v>2019</v>
      </c>
      <c r="L17" s="246">
        <v>2019</v>
      </c>
      <c r="M17" s="246"/>
      <c r="N17" s="246"/>
      <c r="O17" s="246"/>
      <c r="P17" s="301">
        <f t="shared" si="13"/>
        <v>7</v>
      </c>
      <c r="Q17" s="246"/>
      <c r="R17" s="246"/>
      <c r="S17" s="246"/>
      <c r="T17" s="246"/>
      <c r="U17" s="240">
        <f t="shared" si="1"/>
        <v>7</v>
      </c>
      <c r="V17" s="246"/>
      <c r="W17" s="246"/>
      <c r="X17" s="246"/>
      <c r="Y17" s="246"/>
      <c r="Z17" s="240">
        <f t="shared" si="2"/>
        <v>7</v>
      </c>
      <c r="AA17" s="246"/>
      <c r="AB17" s="246"/>
      <c r="AC17" s="246"/>
      <c r="AD17" s="246"/>
      <c r="AE17" s="240">
        <f t="shared" si="3"/>
        <v>7</v>
      </c>
      <c r="AF17" s="246"/>
      <c r="AG17" s="246"/>
      <c r="AH17" s="246"/>
      <c r="AI17" s="246"/>
      <c r="AJ17" s="240">
        <f t="shared" si="4"/>
        <v>7</v>
      </c>
      <c r="AK17" s="246"/>
      <c r="AL17" s="246">
        <v>8</v>
      </c>
      <c r="AM17" s="246"/>
      <c r="AN17" s="246"/>
      <c r="AO17" s="240">
        <f t="shared" si="5"/>
        <v>15</v>
      </c>
      <c r="AP17" s="246"/>
      <c r="AQ17" s="246">
        <v>3</v>
      </c>
      <c r="AR17" s="246"/>
      <c r="AS17" s="246"/>
      <c r="AT17" s="240">
        <f t="shared" si="6"/>
        <v>18</v>
      </c>
      <c r="AU17" s="246"/>
      <c r="AV17" s="246">
        <v>2</v>
      </c>
      <c r="AW17" s="246"/>
      <c r="AX17" s="246"/>
      <c r="AY17" s="240">
        <f t="shared" si="7"/>
        <v>20</v>
      </c>
      <c r="AZ17" s="246"/>
      <c r="BA17" s="246"/>
      <c r="BB17" s="246"/>
      <c r="BC17" s="246"/>
      <c r="BD17" s="240">
        <f t="shared" si="8"/>
        <v>20</v>
      </c>
      <c r="BE17" s="246"/>
      <c r="BF17" s="246"/>
      <c r="BG17" s="246"/>
      <c r="BH17" s="246"/>
      <c r="BI17" s="240">
        <f t="shared" si="9"/>
        <v>20</v>
      </c>
      <c r="BJ17" s="246"/>
      <c r="BK17" s="246"/>
      <c r="BL17" s="246"/>
      <c r="BM17" s="246"/>
      <c r="BN17" s="240">
        <f t="shared" si="10"/>
        <v>20</v>
      </c>
      <c r="BO17" s="246"/>
      <c r="BP17" s="246"/>
      <c r="BQ17" s="246"/>
      <c r="BR17" s="246"/>
      <c r="BS17" s="240">
        <f t="shared" si="11"/>
        <v>20</v>
      </c>
    </row>
    <row r="18" spans="1:71" x14ac:dyDescent="0.25">
      <c r="A18" s="2"/>
      <c r="B18" s="2"/>
      <c r="C18" s="2"/>
      <c r="D18" s="2"/>
      <c r="E18" s="2"/>
      <c r="F18" s="2"/>
      <c r="G18" s="2"/>
      <c r="H18" s="137"/>
      <c r="I18" s="137"/>
      <c r="J18" s="137"/>
      <c r="K18" s="3"/>
      <c r="L18" s="3"/>
      <c r="M18" s="2">
        <f>SUM(M10:M17)</f>
        <v>1</v>
      </c>
      <c r="N18" s="2">
        <f>SUM(N10:N17)</f>
        <v>9</v>
      </c>
      <c r="O18" s="2">
        <f>SUM(O10:O17)</f>
        <v>0</v>
      </c>
      <c r="P18" s="137">
        <f>SUM(P11:P17)</f>
        <v>139</v>
      </c>
      <c r="Q18" s="2">
        <f>SUM(Q11:Q17)</f>
        <v>0</v>
      </c>
      <c r="R18" s="2">
        <f>SUM(R10:R17)</f>
        <v>0</v>
      </c>
      <c r="S18" s="2">
        <f>SUM(S10:S17)</f>
        <v>0</v>
      </c>
      <c r="T18" s="2">
        <f>SUM(T10:T17)</f>
        <v>0</v>
      </c>
      <c r="U18" s="2">
        <f>SUM(U11:U17)</f>
        <v>139</v>
      </c>
      <c r="V18" s="2">
        <f>SUM(V10:V17)</f>
        <v>0</v>
      </c>
      <c r="W18" s="2">
        <f>SUM(W10:W17)</f>
        <v>0</v>
      </c>
      <c r="X18" s="2">
        <f>SUM(X10:X17)</f>
        <v>7</v>
      </c>
      <c r="Y18" s="2">
        <f>SUM(Y10:Y17)</f>
        <v>0</v>
      </c>
      <c r="Z18" s="2">
        <f>SUM(Z11:Z17)</f>
        <v>146</v>
      </c>
      <c r="AA18" s="2">
        <f>SUM(AA10:AA17)</f>
        <v>0</v>
      </c>
      <c r="AB18" s="2">
        <f>SUM(AB10:AB17)</f>
        <v>0</v>
      </c>
      <c r="AC18" s="2">
        <f>SUM(AC10:AC17)</f>
        <v>0</v>
      </c>
      <c r="AD18" s="2">
        <f>SUM(AD10:AD17)</f>
        <v>0</v>
      </c>
      <c r="AE18" s="2">
        <f>SUM(AE11:AE17)</f>
        <v>146</v>
      </c>
      <c r="AF18" s="2">
        <f>SUM(AF10:AF17)</f>
        <v>0</v>
      </c>
      <c r="AG18" s="2">
        <f>SUM(AG10:AG17)</f>
        <v>0</v>
      </c>
      <c r="AH18" s="2">
        <f>SUM(AH10:AH17)</f>
        <v>0</v>
      </c>
      <c r="AI18" s="2">
        <f>SUM(AI10:AI17)</f>
        <v>0</v>
      </c>
      <c r="AJ18" s="2">
        <f>SUM(AJ11:AJ17)</f>
        <v>146</v>
      </c>
      <c r="AK18" s="2">
        <f>SUM(AK10:AK17)</f>
        <v>0</v>
      </c>
      <c r="AL18" s="2">
        <f>SUM(AL10:AL17)</f>
        <v>13</v>
      </c>
      <c r="AM18" s="2">
        <f>SUM(AM10:AM17)</f>
        <v>21</v>
      </c>
      <c r="AN18" s="2">
        <f>SUM(AN10:AN17)</f>
        <v>2</v>
      </c>
      <c r="AO18" s="2">
        <f>SUM(AO11:AO17)</f>
        <v>182</v>
      </c>
      <c r="AP18" s="2">
        <f>SUM(AP10:AP17)</f>
        <v>0</v>
      </c>
      <c r="AQ18" s="2">
        <f>SUM(AQ10:AQ17)</f>
        <v>3</v>
      </c>
      <c r="AR18" s="2">
        <f>SUM(AR10:AR17)</f>
        <v>0</v>
      </c>
      <c r="AS18" s="2">
        <f>SUM(AS10:AS17)</f>
        <v>0</v>
      </c>
      <c r="AT18" s="2">
        <f>SUM(AT11:AT17)</f>
        <v>185</v>
      </c>
      <c r="AU18" s="2">
        <f>SUM(AU10:AU17)</f>
        <v>0</v>
      </c>
      <c r="AV18" s="2">
        <f>SUM(AV10:AV17)</f>
        <v>5</v>
      </c>
      <c r="AW18" s="2">
        <f>SUM(AW10:AW17)</f>
        <v>3</v>
      </c>
      <c r="AX18" s="2">
        <f>SUM(AX10:AX17)</f>
        <v>0</v>
      </c>
      <c r="AY18" s="2">
        <f>SUM(AY11:AY17)</f>
        <v>193</v>
      </c>
      <c r="AZ18" s="2">
        <f>SUM(AZ10:AZ17)</f>
        <v>0</v>
      </c>
      <c r="BA18" s="2">
        <f>SUM(BA10:BA17)</f>
        <v>0</v>
      </c>
      <c r="BB18" s="2">
        <f>SUM(BB10:BB17)</f>
        <v>0</v>
      </c>
      <c r="BC18" s="2">
        <f>SUM(BC10:BC17)</f>
        <v>0</v>
      </c>
      <c r="BD18" s="2">
        <f>SUM(BD11:BD17)</f>
        <v>193</v>
      </c>
      <c r="BE18" s="2">
        <f>SUM(BE10:BE17)</f>
        <v>0</v>
      </c>
      <c r="BF18" s="2">
        <f>SUM(BF10:BF17)</f>
        <v>0</v>
      </c>
      <c r="BG18" s="2">
        <f>SUM(BG10:BG17)</f>
        <v>0</v>
      </c>
      <c r="BH18" s="2">
        <f>SUM(BH10:BH17)</f>
        <v>0</v>
      </c>
      <c r="BI18" s="2">
        <f>SUM(BI11:BI17)</f>
        <v>193</v>
      </c>
      <c r="BJ18" s="2">
        <f>SUM(BJ10:BJ17)</f>
        <v>0</v>
      </c>
      <c r="BK18" s="2">
        <f>SUM(BK10:BK17)</f>
        <v>0</v>
      </c>
      <c r="BL18" s="2">
        <f>SUM(BL10:BL17)</f>
        <v>0</v>
      </c>
      <c r="BM18" s="2">
        <f>SUM(BM10:BM17)</f>
        <v>0</v>
      </c>
      <c r="BN18" s="2">
        <f>SUM(BN11:BN17)</f>
        <v>193</v>
      </c>
      <c r="BO18" s="2">
        <f>SUM(BO10:BO17)</f>
        <v>0</v>
      </c>
      <c r="BP18" s="2">
        <f>SUM(BP10:BP17)</f>
        <v>0</v>
      </c>
      <c r="BQ18" s="2">
        <f>SUM(BQ10:BQ17)</f>
        <v>0</v>
      </c>
      <c r="BR18" s="2">
        <f>SUM(BR10:BR17)</f>
        <v>0</v>
      </c>
      <c r="BS18" s="2">
        <f>SUM(BS11:BS17)</f>
        <v>193</v>
      </c>
    </row>
    <row r="19" spans="1:71" x14ac:dyDescent="0.25">
      <c r="A19" s="2"/>
      <c r="B19" s="2" t="s">
        <v>264</v>
      </c>
      <c r="C19" s="3">
        <f>COUNT(C12:C17)</f>
        <v>6</v>
      </c>
      <c r="D19" s="2"/>
      <c r="E19" s="2">
        <f>SUM(E11:E17)</f>
        <v>192</v>
      </c>
      <c r="F19" s="2">
        <f>SUM(F11:F17)</f>
        <v>208</v>
      </c>
      <c r="G19" s="4">
        <f>$BS18/F19</f>
        <v>0.92788461538461542</v>
      </c>
      <c r="H19" s="137">
        <f>SUM(H11:H17)</f>
        <v>129</v>
      </c>
      <c r="I19" s="137">
        <f>SUM(I11:I17)</f>
        <v>129</v>
      </c>
      <c r="J19" s="137">
        <f>SUM(J11:J17)</f>
        <v>0</v>
      </c>
      <c r="K19" s="3"/>
      <c r="L19" s="3"/>
      <c r="M19" s="2"/>
      <c r="N19" s="2"/>
      <c r="O19" s="2"/>
      <c r="P19" s="4">
        <f>P18/F19</f>
        <v>0.66826923076923073</v>
      </c>
      <c r="Q19" s="2"/>
      <c r="R19" s="2">
        <f>M18+R18</f>
        <v>1</v>
      </c>
      <c r="S19" s="2">
        <f>N18+S18</f>
        <v>9</v>
      </c>
      <c r="T19" s="2">
        <f>O18+T18</f>
        <v>0</v>
      </c>
      <c r="U19" s="4">
        <f>U18/F19</f>
        <v>0.66826923076923073</v>
      </c>
      <c r="V19" s="2"/>
      <c r="W19" s="2">
        <f>R19+W18</f>
        <v>1</v>
      </c>
      <c r="X19" s="2">
        <f>S19+X18</f>
        <v>16</v>
      </c>
      <c r="Y19" s="2">
        <f>T19+Y18</f>
        <v>0</v>
      </c>
      <c r="Z19" s="4">
        <f>Z18/F19</f>
        <v>0.70192307692307687</v>
      </c>
      <c r="AA19" s="2"/>
      <c r="AB19" s="2">
        <f>W19+AB18</f>
        <v>1</v>
      </c>
      <c r="AC19" s="2">
        <f>X19+AC18</f>
        <v>16</v>
      </c>
      <c r="AD19" s="2">
        <f>Y19+AD18</f>
        <v>0</v>
      </c>
      <c r="AE19" s="4">
        <f>AE18/F19</f>
        <v>0.70192307692307687</v>
      </c>
      <c r="AF19" s="2"/>
      <c r="AG19" s="2">
        <f>AB19+AG18</f>
        <v>1</v>
      </c>
      <c r="AH19" s="2">
        <f>AC19+AH18</f>
        <v>16</v>
      </c>
      <c r="AI19" s="2">
        <f>AD19+AI18</f>
        <v>0</v>
      </c>
      <c r="AJ19" s="4">
        <f>AJ18/F19</f>
        <v>0.70192307692307687</v>
      </c>
      <c r="AK19" s="2"/>
      <c r="AL19" s="2">
        <f>AG19+AL18</f>
        <v>14</v>
      </c>
      <c r="AM19" s="2">
        <f>AH19+AM18</f>
        <v>37</v>
      </c>
      <c r="AN19" s="2">
        <f>AI19+AN18</f>
        <v>2</v>
      </c>
      <c r="AO19" s="4">
        <f>AO18/F19</f>
        <v>0.875</v>
      </c>
      <c r="AP19" s="2"/>
      <c r="AQ19" s="2">
        <f>AL19+AQ18</f>
        <v>17</v>
      </c>
      <c r="AR19" s="2">
        <f>AM19+AR18</f>
        <v>37</v>
      </c>
      <c r="AS19" s="2">
        <f>AN19+AS18</f>
        <v>2</v>
      </c>
      <c r="AT19" s="4">
        <f>AT18/F19</f>
        <v>0.88942307692307687</v>
      </c>
      <c r="AU19" s="2"/>
      <c r="AV19" s="2">
        <f>AQ19+AV18</f>
        <v>22</v>
      </c>
      <c r="AW19" s="2">
        <f>AR19+AW18</f>
        <v>40</v>
      </c>
      <c r="AX19" s="2">
        <f>AS19+AX18</f>
        <v>2</v>
      </c>
      <c r="AY19" s="4">
        <f>AY18/F19</f>
        <v>0.92788461538461542</v>
      </c>
      <c r="AZ19" s="2"/>
      <c r="BA19" s="2">
        <f>AV19+BA18</f>
        <v>22</v>
      </c>
      <c r="BB19" s="2">
        <f>AW19+BB18</f>
        <v>40</v>
      </c>
      <c r="BC19" s="2">
        <f>AX19+BC18</f>
        <v>2</v>
      </c>
      <c r="BD19" s="4">
        <f>BD18/F19</f>
        <v>0.92788461538461542</v>
      </c>
      <c r="BE19" s="2"/>
      <c r="BF19" s="2">
        <f>BA19+BF18</f>
        <v>22</v>
      </c>
      <c r="BG19" s="2">
        <f>BB19+BG18</f>
        <v>40</v>
      </c>
      <c r="BH19" s="2">
        <f>BC19+BH18</f>
        <v>2</v>
      </c>
      <c r="BI19" s="4">
        <f>BI18/F19</f>
        <v>0.92788461538461542</v>
      </c>
      <c r="BJ19" s="2"/>
      <c r="BK19" s="2">
        <f>BF19+BK18</f>
        <v>22</v>
      </c>
      <c r="BL19" s="2">
        <f>BG19+BL18</f>
        <v>40</v>
      </c>
      <c r="BM19" s="2">
        <f>BH19+BM18</f>
        <v>2</v>
      </c>
      <c r="BN19" s="4">
        <f>BN18/F19</f>
        <v>0.92788461538461542</v>
      </c>
      <c r="BO19" s="2"/>
      <c r="BP19" s="2">
        <f>BK19+BP18</f>
        <v>22</v>
      </c>
      <c r="BQ19" s="2">
        <f>BL19+BQ18</f>
        <v>40</v>
      </c>
      <c r="BR19" s="2">
        <f>BM19+BR18</f>
        <v>2</v>
      </c>
      <c r="BS19" s="4">
        <f>BS18/F19</f>
        <v>0.92788461538461542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Gary Dressel</cp:lastModifiedBy>
  <cp:lastPrinted>2018-10-24T14:34:34Z</cp:lastPrinted>
  <dcterms:created xsi:type="dcterms:W3CDTF">2011-08-17T20:38:33Z</dcterms:created>
  <dcterms:modified xsi:type="dcterms:W3CDTF">2019-02-13T15:55:44Z</dcterms:modified>
</cp:coreProperties>
</file>